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56" windowWidth="14610" windowHeight="10245" activeTab="1"/>
  </bookViews>
  <sheets>
    <sheet name="Greater DT" sheetId="1" r:id="rId1"/>
    <sheet name="ALL" sheetId="2" r:id="rId2"/>
    <sheet name="Sheet2" sheetId="3" r:id="rId3"/>
    <sheet name="LU Sum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<sst xmlns="http://schemas.openxmlformats.org/spreadsheetml/2006/main" count="297" uniqueCount="73">
  <si>
    <t>Employees</t>
  </si>
  <si>
    <t>Analysis Area 1</t>
  </si>
  <si>
    <t>Analysis Area 2</t>
  </si>
  <si>
    <t>Analysis Area 4</t>
  </si>
  <si>
    <t>Analysis Area 5</t>
  </si>
  <si>
    <t>Total Area</t>
  </si>
  <si>
    <t>#</t>
  </si>
  <si>
    <t>Businesses</t>
  </si>
  <si>
    <t xml:space="preserve">Analysis Area 3 </t>
  </si>
  <si>
    <t>Analysis Area</t>
  </si>
  <si>
    <t>Ind/Com #</t>
  </si>
  <si>
    <t>Area (in acres)</t>
  </si>
  <si>
    <t>Total</t>
  </si>
  <si>
    <t>Job Density</t>
  </si>
  <si>
    <t>Jobs/Acre</t>
  </si>
  <si>
    <r>
      <t xml:space="preserve">Job Density
</t>
    </r>
    <r>
      <rPr>
        <sz val="8"/>
        <rFont val="Arial"/>
        <family val="2"/>
      </rPr>
      <t>(Jobs/Acre)</t>
    </r>
  </si>
  <si>
    <t>Analysis Area 6</t>
  </si>
  <si>
    <t>Analysis Area 7</t>
  </si>
  <si>
    <t>Analysis Area 8</t>
  </si>
  <si>
    <t>Analysis Area 9</t>
  </si>
  <si>
    <t>Analysis Area 10</t>
  </si>
  <si>
    <r>
      <t xml:space="preserve">1 </t>
    </r>
    <r>
      <rPr>
        <sz val="10"/>
        <rFont val="Garamond"/>
        <family val="1"/>
      </rPr>
      <t>South of Little Tokyo, Sub-portion of Analysis Area 10</t>
    </r>
  </si>
  <si>
    <r>
      <t xml:space="preserve">Area South of 6th St. </t>
    </r>
    <r>
      <rPr>
        <sz val="10"/>
        <rFont val="Arial"/>
        <family val="2"/>
      </rPr>
      <t>(Sub-Analysis Area 3)</t>
    </r>
  </si>
  <si>
    <t>Number of Firms</t>
  </si>
  <si>
    <t>No. of Jobs</t>
  </si>
  <si>
    <t xml:space="preserve">Total </t>
  </si>
  <si>
    <t>Boyle Heights Industrial</t>
  </si>
  <si>
    <t>Analysis Area 11</t>
  </si>
  <si>
    <t>Analysis Area 12</t>
  </si>
  <si>
    <t>Analysis Area 13</t>
  </si>
  <si>
    <t>Analysis Area 14</t>
  </si>
  <si>
    <t>Analysis Area 15</t>
  </si>
  <si>
    <t>Analysis Area 16</t>
  </si>
  <si>
    <t>Analysis Area 17</t>
  </si>
  <si>
    <t>NA</t>
  </si>
  <si>
    <r>
      <t>Analysis Area 3A</t>
    </r>
    <r>
      <rPr>
        <vertAlign val="superscript"/>
        <sz val="10"/>
        <color indexed="23"/>
        <rFont val="Garamond"/>
        <family val="1"/>
      </rPr>
      <t xml:space="preserve"> 2 </t>
    </r>
  </si>
  <si>
    <r>
      <t>Analysis Area 3B</t>
    </r>
    <r>
      <rPr>
        <vertAlign val="superscript"/>
        <sz val="10"/>
        <color indexed="23"/>
        <rFont val="Garamond"/>
        <family val="1"/>
      </rPr>
      <t xml:space="preserve"> 2</t>
    </r>
  </si>
  <si>
    <r>
      <t>Analysis Area 11</t>
    </r>
    <r>
      <rPr>
        <vertAlign val="superscript"/>
        <sz val="8"/>
        <color indexed="23"/>
        <rFont val="Garamond"/>
        <family val="1"/>
      </rPr>
      <t xml:space="preserve">1 </t>
    </r>
  </si>
  <si>
    <r>
      <t xml:space="preserve">2 </t>
    </r>
    <r>
      <rPr>
        <sz val="10"/>
        <rFont val="Garamond"/>
        <family val="1"/>
      </rPr>
      <t>Sub-portions of Analysis Area 3</t>
    </r>
  </si>
  <si>
    <r>
      <t>Analysis Area 5</t>
    </r>
    <r>
      <rPr>
        <vertAlign val="superscript"/>
        <sz val="8"/>
        <color indexed="23"/>
        <rFont val="Garamond"/>
        <family val="1"/>
      </rPr>
      <t xml:space="preserve">3 </t>
    </r>
  </si>
  <si>
    <r>
      <t xml:space="preserve">3 </t>
    </r>
    <r>
      <rPr>
        <sz val="10"/>
        <rFont val="Garamond"/>
        <family val="1"/>
      </rPr>
      <t>South of 6th Street, Sub-portion of Analysis Area 3</t>
    </r>
  </si>
  <si>
    <t>Chinatown Industrial</t>
  </si>
  <si>
    <t xml:space="preserve">Downtown Industrial </t>
  </si>
  <si>
    <t xml:space="preserve">Southeast Los Angeles Industrial </t>
  </si>
  <si>
    <t xml:space="preserve">Alameda Industrial </t>
  </si>
  <si>
    <t>last updated 10.31.06</t>
  </si>
  <si>
    <t>Industrial/Commercial</t>
  </si>
  <si>
    <t>Residential</t>
  </si>
  <si>
    <t>Commercial</t>
  </si>
  <si>
    <t>Other</t>
  </si>
  <si>
    <t>Downtown</t>
  </si>
  <si>
    <t>Alameda</t>
  </si>
  <si>
    <t>Chinatown</t>
  </si>
  <si>
    <t>Southeast</t>
  </si>
  <si>
    <t>Light Industry</t>
  </si>
  <si>
    <t>Heavy Industry</t>
  </si>
  <si>
    <t>Industrial Total</t>
  </si>
  <si>
    <t>Boyle Heights</t>
  </si>
  <si>
    <t xml:space="preserve">Residential </t>
  </si>
  <si>
    <t>Light Industrial</t>
  </si>
  <si>
    <t>Heavy Industrial</t>
  </si>
  <si>
    <t>Total for Greater Downtown Industrial Areas</t>
  </si>
  <si>
    <t>Acres       #</t>
  </si>
  <si>
    <t>n/a</t>
  </si>
  <si>
    <t>last updated 11.10.06</t>
  </si>
  <si>
    <t>Hollywood</t>
  </si>
  <si>
    <t>West LA</t>
  </si>
  <si>
    <t>na</t>
  </si>
  <si>
    <t xml:space="preserve">Total for Citywide Industrial Areas </t>
  </si>
  <si>
    <t>Total for Greater Downtown IndustrialAreas</t>
  </si>
  <si>
    <t>2,604*</t>
  </si>
  <si>
    <t>*Industrial/Commercial total does not include West LA</t>
  </si>
  <si>
    <t>Industrial Study Area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</si>
</sst>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9.5"/>
      <name val="Arial"/>
      <family val="2"/>
    </font>
    <font>
      <sz val="10"/>
      <color indexed="23"/>
      <name val="Garamond"/>
      <family val="1"/>
    </font>
    <font>
      <vertAlign val="superscript"/>
      <sz val="10"/>
      <color indexed="23"/>
      <name val="Garamond"/>
      <family val="1"/>
    </font>
    <font>
      <vertAlign val="superscript"/>
      <sz val="8"/>
      <color indexed="23"/>
      <name val="Garamond"/>
      <family val="1"/>
    </font>
    <font>
      <b/>
      <sz val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164" fontId="3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1" fontId="0" fillId="0" borderId="0" xfId="0" applyNumberFormat="1" applyAlignment="1">
      <alignment/>
    </xf>
    <xf numFmtId="164" fontId="4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10" fillId="0" borderId="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/>
    </xf>
    <xf numFmtId="3" fontId="5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Alameda%20East%20Comparison%20Summary%20cpt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 1"/>
      <sheetName val="Area 2"/>
      <sheetName val="Area 3"/>
      <sheetName val="Area 4"/>
      <sheetName val="Sub AA 5"/>
      <sheetName val="AE TOTAL"/>
      <sheetName val="AE AREA 1"/>
      <sheetName val="AE AREA 2"/>
      <sheetName val="AE AREA 3"/>
      <sheetName val="AE AREA 4"/>
      <sheetName val="Residential"/>
      <sheetName val="Summary"/>
      <sheetName val="AE SUB AREA 5"/>
      <sheetName val="AE SUB AREA 6"/>
    </sheetNames>
    <sheetDataSet>
      <sheetData sheetId="5">
        <row r="7">
          <cell r="B7">
            <v>866</v>
          </cell>
        </row>
        <row r="8">
          <cell r="B8">
            <v>9718</v>
          </cell>
        </row>
      </sheetData>
      <sheetData sheetId="6">
        <row r="8">
          <cell r="B8" t="str">
            <v>44</v>
          </cell>
        </row>
        <row r="9">
          <cell r="B9" t="str">
            <v>738</v>
          </cell>
        </row>
      </sheetData>
      <sheetData sheetId="7">
        <row r="8">
          <cell r="B8" t="str">
            <v>237</v>
          </cell>
        </row>
        <row r="9">
          <cell r="B9" t="str">
            <v>2,201</v>
          </cell>
        </row>
      </sheetData>
      <sheetData sheetId="8">
        <row r="8">
          <cell r="B8" t="str">
            <v>334</v>
          </cell>
        </row>
        <row r="9">
          <cell r="B9" t="str">
            <v>3,904</v>
          </cell>
        </row>
      </sheetData>
      <sheetData sheetId="9">
        <row r="8">
          <cell r="B8" t="str">
            <v>251</v>
          </cell>
        </row>
        <row r="9">
          <cell r="B9" t="str">
            <v>2,875</v>
          </cell>
        </row>
      </sheetData>
      <sheetData sheetId="12">
        <row r="8">
          <cell r="B8" t="str">
            <v>117</v>
          </cell>
        </row>
        <row r="9">
          <cell r="B9" t="str">
            <v>1,376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52">
      <selection activeCell="B80" sqref="B80"/>
    </sheetView>
  </sheetViews>
  <sheetFormatPr defaultColWidth="9.140625" defaultRowHeight="12.75"/>
  <cols>
    <col min="1" max="1" width="14.57421875" style="0" customWidth="1"/>
    <col min="2" max="2" width="14.7109375" style="0" customWidth="1"/>
    <col min="3" max="3" width="9.7109375" style="0" bestFit="1" customWidth="1"/>
    <col min="4" max="4" width="8.7109375" style="0" customWidth="1"/>
    <col min="5" max="5" width="19.421875" style="0" customWidth="1"/>
    <col min="6" max="6" width="13.00390625" style="0" hidden="1" customWidth="1"/>
  </cols>
  <sheetData>
    <row r="1" spans="1:7" ht="15">
      <c r="A1" s="24" t="s">
        <v>41</v>
      </c>
      <c r="B1" s="15"/>
      <c r="C1" s="15"/>
      <c r="D1" s="15"/>
      <c r="E1" s="15"/>
      <c r="F1" s="15"/>
      <c r="G1" t="s">
        <v>45</v>
      </c>
    </row>
    <row r="2" spans="1:6" ht="12.75">
      <c r="A2" s="70" t="s">
        <v>9</v>
      </c>
      <c r="B2" s="68" t="s">
        <v>23</v>
      </c>
      <c r="C2" s="68" t="s">
        <v>24</v>
      </c>
      <c r="D2" s="73" t="s">
        <v>11</v>
      </c>
      <c r="E2" s="75"/>
      <c r="F2" s="25" t="s">
        <v>13</v>
      </c>
    </row>
    <row r="3" spans="1:6" ht="14.25" customHeight="1" thickBot="1">
      <c r="A3" s="71"/>
      <c r="B3" s="69"/>
      <c r="C3" s="69"/>
      <c r="D3" s="28" t="s">
        <v>12</v>
      </c>
      <c r="E3" s="29" t="s">
        <v>46</v>
      </c>
      <c r="F3" s="28" t="s">
        <v>14</v>
      </c>
    </row>
    <row r="4" spans="1:6" ht="12.75">
      <c r="A4" s="16" t="s">
        <v>1</v>
      </c>
      <c r="B4" s="56">
        <v>66</v>
      </c>
      <c r="C4" s="56">
        <v>537</v>
      </c>
      <c r="D4" s="26">
        <v>46</v>
      </c>
      <c r="E4" s="26">
        <v>41.3</v>
      </c>
      <c r="F4" s="27">
        <v>13.002421307506054</v>
      </c>
    </row>
    <row r="5" spans="1:6" ht="12.75">
      <c r="A5" s="20" t="s">
        <v>2</v>
      </c>
      <c r="B5" s="17">
        <v>5</v>
      </c>
      <c r="C5" s="17">
        <v>64</v>
      </c>
      <c r="D5" s="18">
        <v>7.5</v>
      </c>
      <c r="E5" s="18">
        <v>7.49</v>
      </c>
      <c r="F5" s="19">
        <v>8.544726301735647</v>
      </c>
    </row>
    <row r="6" spans="1:6" ht="12.75">
      <c r="A6" s="20" t="s">
        <v>8</v>
      </c>
      <c r="B6" s="17">
        <v>0</v>
      </c>
      <c r="C6" s="17">
        <v>34</v>
      </c>
      <c r="D6" s="18">
        <v>16.4</v>
      </c>
      <c r="E6" s="18">
        <v>8.59</v>
      </c>
      <c r="F6" s="19">
        <v>3.958090803259604</v>
      </c>
    </row>
    <row r="7" spans="1:6" ht="12.75">
      <c r="A7" s="20" t="s">
        <v>3</v>
      </c>
      <c r="B7" s="17">
        <v>2</v>
      </c>
      <c r="C7" s="17">
        <v>25</v>
      </c>
      <c r="D7" s="18">
        <v>29.8</v>
      </c>
      <c r="E7" s="18">
        <v>0</v>
      </c>
      <c r="F7" s="19">
        <v>0.8389261744966443</v>
      </c>
    </row>
    <row r="8" spans="1:6" ht="12.75">
      <c r="A8" s="20" t="s">
        <v>4</v>
      </c>
      <c r="B8" s="17">
        <v>0</v>
      </c>
      <c r="C8" s="17">
        <v>0</v>
      </c>
      <c r="D8" s="18">
        <v>9.6</v>
      </c>
      <c r="E8" s="18">
        <v>0</v>
      </c>
      <c r="F8" s="19">
        <v>0</v>
      </c>
    </row>
    <row r="9" spans="1:6" ht="12.75">
      <c r="A9" s="21" t="s">
        <v>5</v>
      </c>
      <c r="B9" s="22">
        <v>73</v>
      </c>
      <c r="C9" s="22">
        <f>SUM(C4:C8)</f>
        <v>660</v>
      </c>
      <c r="D9" s="23">
        <v>109.3</v>
      </c>
      <c r="E9" s="23">
        <v>57.38</v>
      </c>
      <c r="F9" s="30">
        <v>11.502265597769258</v>
      </c>
    </row>
    <row r="10" spans="2:3" ht="6" customHeight="1">
      <c r="B10" s="55"/>
      <c r="C10" s="55"/>
    </row>
    <row r="11" spans="1:6" ht="15">
      <c r="A11" s="24" t="s">
        <v>42</v>
      </c>
      <c r="B11" s="57"/>
      <c r="C11" s="57"/>
      <c r="D11" s="15"/>
      <c r="E11" s="15"/>
      <c r="F11" s="15"/>
    </row>
    <row r="12" spans="1:6" ht="12.75">
      <c r="A12" s="70" t="s">
        <v>9</v>
      </c>
      <c r="B12" s="68" t="s">
        <v>23</v>
      </c>
      <c r="C12" s="68" t="s">
        <v>24</v>
      </c>
      <c r="D12" s="73" t="s">
        <v>11</v>
      </c>
      <c r="E12" s="74"/>
      <c r="F12" s="25" t="s">
        <v>13</v>
      </c>
    </row>
    <row r="13" spans="1:6" ht="13.5" customHeight="1" thickBot="1">
      <c r="A13" s="71"/>
      <c r="B13" s="69"/>
      <c r="C13" s="69"/>
      <c r="D13" s="28" t="s">
        <v>12</v>
      </c>
      <c r="E13" s="29" t="s">
        <v>46</v>
      </c>
      <c r="F13" s="28" t="s">
        <v>14</v>
      </c>
    </row>
    <row r="14" spans="1:6" ht="12.75">
      <c r="A14" s="16" t="s">
        <v>1</v>
      </c>
      <c r="B14" s="17">
        <v>219</v>
      </c>
      <c r="C14" s="17">
        <v>849</v>
      </c>
      <c r="D14" s="26">
        <v>10.9</v>
      </c>
      <c r="E14" s="26">
        <v>2.5</v>
      </c>
      <c r="F14" s="27">
        <v>339.6</v>
      </c>
    </row>
    <row r="15" spans="1:6" ht="12.75">
      <c r="A15" s="20" t="s">
        <v>2</v>
      </c>
      <c r="B15" s="17">
        <v>288</v>
      </c>
      <c r="C15" s="17">
        <v>1019</v>
      </c>
      <c r="D15" s="18">
        <v>26</v>
      </c>
      <c r="E15" s="18">
        <v>23.1</v>
      </c>
      <c r="F15" s="19">
        <v>36.75324675324675</v>
      </c>
    </row>
    <row r="16" spans="1:6" ht="12.75">
      <c r="A16" s="20" t="s">
        <v>8</v>
      </c>
      <c r="B16" s="17">
        <v>1711</v>
      </c>
      <c r="C16" s="17">
        <v>5346</v>
      </c>
      <c r="D16" s="18">
        <v>49.4</v>
      </c>
      <c r="E16" s="18">
        <v>44.1</v>
      </c>
      <c r="F16" s="19">
        <v>121.22448979591836</v>
      </c>
    </row>
    <row r="17" spans="1:6" ht="12.75">
      <c r="A17" s="20" t="s">
        <v>3</v>
      </c>
      <c r="B17" s="17">
        <v>1436</v>
      </c>
      <c r="C17" s="17">
        <v>4122</v>
      </c>
      <c r="D17" s="18">
        <v>58</v>
      </c>
      <c r="E17" s="18">
        <v>54.1</v>
      </c>
      <c r="F17" s="19">
        <v>76.19223659889094</v>
      </c>
    </row>
    <row r="18" spans="1:6" ht="12.75">
      <c r="A18" s="20" t="s">
        <v>4</v>
      </c>
      <c r="B18" s="17">
        <v>31</v>
      </c>
      <c r="C18" s="17">
        <v>88</v>
      </c>
      <c r="D18" s="18">
        <v>5.6</v>
      </c>
      <c r="E18" s="18">
        <v>5.6</v>
      </c>
      <c r="F18" s="19">
        <v>15.714285714285715</v>
      </c>
    </row>
    <row r="19" spans="1:6" ht="12.75">
      <c r="A19" s="20" t="s">
        <v>16</v>
      </c>
      <c r="B19" s="17">
        <v>222</v>
      </c>
      <c r="C19" s="17">
        <v>1091</v>
      </c>
      <c r="D19" s="18">
        <v>17</v>
      </c>
      <c r="E19" s="18">
        <v>15.5</v>
      </c>
      <c r="F19" s="19">
        <v>70.38709677419355</v>
      </c>
    </row>
    <row r="20" spans="1:6" ht="12.75">
      <c r="A20" s="20" t="s">
        <v>17</v>
      </c>
      <c r="B20" s="17">
        <v>938</v>
      </c>
      <c r="C20" s="17">
        <v>7829</v>
      </c>
      <c r="D20" s="18">
        <v>272.5</v>
      </c>
      <c r="E20" s="18">
        <v>231.6</v>
      </c>
      <c r="F20" s="19">
        <v>33.803972366148535</v>
      </c>
    </row>
    <row r="21" spans="1:6" ht="12.75">
      <c r="A21" s="20" t="s">
        <v>18</v>
      </c>
      <c r="B21" s="17">
        <v>184</v>
      </c>
      <c r="C21" s="17">
        <v>1069</v>
      </c>
      <c r="D21" s="18">
        <v>26.4</v>
      </c>
      <c r="E21" s="18">
        <v>25.9</v>
      </c>
      <c r="F21" s="19">
        <v>41.27413127413128</v>
      </c>
    </row>
    <row r="22" spans="1:6" ht="12.75">
      <c r="A22" s="20" t="s">
        <v>19</v>
      </c>
      <c r="B22" s="17">
        <v>68</v>
      </c>
      <c r="C22" s="17">
        <v>243</v>
      </c>
      <c r="D22" s="18">
        <v>51.4</v>
      </c>
      <c r="E22" s="18">
        <v>20.7</v>
      </c>
      <c r="F22" s="19">
        <v>11.73913043478261</v>
      </c>
    </row>
    <row r="23" spans="1:6" ht="12.75">
      <c r="A23" s="20" t="s">
        <v>20</v>
      </c>
      <c r="B23" s="17">
        <v>296</v>
      </c>
      <c r="C23" s="17">
        <v>3032</v>
      </c>
      <c r="D23" s="18">
        <v>103.18</v>
      </c>
      <c r="E23" s="18">
        <v>82.1</v>
      </c>
      <c r="F23" s="19">
        <v>36.9305724725944</v>
      </c>
    </row>
    <row r="24" spans="1:6" ht="12.75">
      <c r="A24" s="51" t="s">
        <v>37</v>
      </c>
      <c r="B24" s="58">
        <v>124</v>
      </c>
      <c r="C24" s="58">
        <v>871</v>
      </c>
      <c r="D24" s="54">
        <v>16.1</v>
      </c>
      <c r="E24" s="54">
        <v>12.4</v>
      </c>
      <c r="F24" s="53">
        <v>70.24193548387096</v>
      </c>
    </row>
    <row r="25" spans="1:6" ht="12.75">
      <c r="A25" s="21" t="s">
        <v>5</v>
      </c>
      <c r="B25" s="22">
        <f>SUM(B14:B23)</f>
        <v>5393</v>
      </c>
      <c r="C25" s="22">
        <f>SUM(C14:C23)</f>
        <v>24688</v>
      </c>
      <c r="D25" s="23">
        <f>SUM(D14:D23)</f>
        <v>620.3799999999999</v>
      </c>
      <c r="E25" s="23">
        <f>SUM(E14:E23)</f>
        <v>505.19999999999993</v>
      </c>
      <c r="F25" s="30">
        <f>AVERAGE(F14:F23)</f>
        <v>78.36191621841921</v>
      </c>
    </row>
    <row r="26" spans="1:3" ht="12.75">
      <c r="A26" s="36" t="s">
        <v>21</v>
      </c>
      <c r="B26" s="55"/>
      <c r="C26" s="55"/>
    </row>
    <row r="27" spans="2:3" ht="6" customHeight="1">
      <c r="B27" s="55"/>
      <c r="C27" s="55"/>
    </row>
    <row r="28" spans="1:6" ht="15">
      <c r="A28" s="24" t="s">
        <v>43</v>
      </c>
      <c r="B28" s="57"/>
      <c r="C28" s="57"/>
      <c r="D28" s="15"/>
      <c r="E28" s="15"/>
      <c r="F28" s="15"/>
    </row>
    <row r="29" spans="1:6" ht="12.75">
      <c r="A29" s="70" t="s">
        <v>9</v>
      </c>
      <c r="B29" s="68" t="s">
        <v>23</v>
      </c>
      <c r="C29" s="68" t="s">
        <v>24</v>
      </c>
      <c r="D29" s="73" t="s">
        <v>11</v>
      </c>
      <c r="E29" s="74"/>
      <c r="F29" s="25" t="s">
        <v>13</v>
      </c>
    </row>
    <row r="30" spans="1:6" ht="26.25" thickBot="1">
      <c r="A30" s="71"/>
      <c r="B30" s="69"/>
      <c r="C30" s="69"/>
      <c r="D30" s="28" t="s">
        <v>12</v>
      </c>
      <c r="E30" s="29" t="s">
        <v>46</v>
      </c>
      <c r="F30" s="28" t="s">
        <v>14</v>
      </c>
    </row>
    <row r="31" spans="1:6" ht="12.75">
      <c r="A31" s="16" t="s">
        <v>1</v>
      </c>
      <c r="B31" s="17">
        <v>64</v>
      </c>
      <c r="C31" s="17">
        <v>1843</v>
      </c>
      <c r="D31" s="18">
        <v>31.95</v>
      </c>
      <c r="E31" s="43">
        <v>25.82</v>
      </c>
      <c r="F31" s="19">
        <f>+C31/E31</f>
        <v>71.37877614252517</v>
      </c>
    </row>
    <row r="32" spans="1:6" ht="12.75">
      <c r="A32" s="20" t="s">
        <v>2</v>
      </c>
      <c r="B32" s="17">
        <v>341</v>
      </c>
      <c r="C32" s="17">
        <v>2128</v>
      </c>
      <c r="D32" s="18">
        <v>69.25</v>
      </c>
      <c r="E32" s="43">
        <v>39.19</v>
      </c>
      <c r="F32" s="19">
        <f aca="true" t="shared" si="0" ref="F32:F45">+C32/E32</f>
        <v>54.2995662158714</v>
      </c>
    </row>
    <row r="33" spans="1:6" ht="12.75">
      <c r="A33" s="20" t="s">
        <v>8</v>
      </c>
      <c r="B33" s="17">
        <f>SUM(B34,B35)</f>
        <v>93</v>
      </c>
      <c r="C33" s="17">
        <v>662</v>
      </c>
      <c r="D33" s="18">
        <v>35.49</v>
      </c>
      <c r="E33" s="43">
        <v>31.42</v>
      </c>
      <c r="F33" s="19">
        <f t="shared" si="0"/>
        <v>21.069382558879692</v>
      </c>
    </row>
    <row r="34" spans="1:6" ht="15">
      <c r="A34" s="51" t="s">
        <v>35</v>
      </c>
      <c r="B34" s="58">
        <v>34</v>
      </c>
      <c r="C34" s="58">
        <v>226</v>
      </c>
      <c r="D34" s="54">
        <v>15</v>
      </c>
      <c r="E34" s="52" t="s">
        <v>34</v>
      </c>
      <c r="F34" s="53" t="e">
        <f t="shared" si="0"/>
        <v>#VALUE!</v>
      </c>
    </row>
    <row r="35" spans="1:6" ht="15">
      <c r="A35" s="51" t="s">
        <v>36</v>
      </c>
      <c r="B35" s="58">
        <v>59</v>
      </c>
      <c r="C35" s="58">
        <v>396</v>
      </c>
      <c r="D35" s="54">
        <v>20.4</v>
      </c>
      <c r="E35" s="52" t="s">
        <v>34</v>
      </c>
      <c r="F35" s="53" t="e">
        <f t="shared" si="0"/>
        <v>#VALUE!</v>
      </c>
    </row>
    <row r="36" spans="1:6" ht="12.75">
      <c r="A36" s="20" t="s">
        <v>3</v>
      </c>
      <c r="B36" s="17">
        <v>82</v>
      </c>
      <c r="C36" s="17">
        <v>523</v>
      </c>
      <c r="D36" s="18">
        <v>20.03</v>
      </c>
      <c r="E36" s="43">
        <v>14.3</v>
      </c>
      <c r="F36" s="19">
        <f t="shared" si="0"/>
        <v>36.57342657342657</v>
      </c>
    </row>
    <row r="37" spans="1:6" ht="12.75">
      <c r="A37" s="20" t="s">
        <v>4</v>
      </c>
      <c r="B37" s="17">
        <v>189</v>
      </c>
      <c r="C37" s="17">
        <v>2270</v>
      </c>
      <c r="D37" s="18">
        <v>100.5</v>
      </c>
      <c r="E37" s="43">
        <v>93</v>
      </c>
      <c r="F37" s="19">
        <f t="shared" si="0"/>
        <v>24.408602150537636</v>
      </c>
    </row>
    <row r="38" spans="1:6" ht="12.75">
      <c r="A38" s="20" t="s">
        <v>16</v>
      </c>
      <c r="B38" s="17">
        <v>17</v>
      </c>
      <c r="C38" s="17">
        <v>99</v>
      </c>
      <c r="D38" s="18">
        <v>11.3</v>
      </c>
      <c r="E38" s="43">
        <v>8</v>
      </c>
      <c r="F38" s="19">
        <f t="shared" si="0"/>
        <v>12.375</v>
      </c>
    </row>
    <row r="39" spans="1:6" ht="12.75">
      <c r="A39" s="20" t="s">
        <v>17</v>
      </c>
      <c r="B39" s="17">
        <v>50</v>
      </c>
      <c r="C39" s="17">
        <v>877</v>
      </c>
      <c r="D39" s="18">
        <v>33.7</v>
      </c>
      <c r="E39" s="43">
        <v>25.2</v>
      </c>
      <c r="F39" s="19">
        <f t="shared" si="0"/>
        <v>34.801587301587304</v>
      </c>
    </row>
    <row r="40" spans="1:6" ht="12.75">
      <c r="A40" s="20" t="s">
        <v>18</v>
      </c>
      <c r="B40" s="17">
        <v>49</v>
      </c>
      <c r="C40" s="17">
        <v>763</v>
      </c>
      <c r="D40" s="18">
        <v>64.5</v>
      </c>
      <c r="E40" s="43">
        <v>45.9</v>
      </c>
      <c r="F40" s="19">
        <f t="shared" si="0"/>
        <v>16.62309368191721</v>
      </c>
    </row>
    <row r="41" spans="1:6" ht="12.75">
      <c r="A41" s="20" t="s">
        <v>19</v>
      </c>
      <c r="B41" s="17">
        <v>14</v>
      </c>
      <c r="C41" s="17">
        <v>108</v>
      </c>
      <c r="D41" s="18">
        <v>23.9</v>
      </c>
      <c r="E41" s="43">
        <v>17.2</v>
      </c>
      <c r="F41" s="19">
        <f t="shared" si="0"/>
        <v>6.279069767441861</v>
      </c>
    </row>
    <row r="42" spans="1:6" ht="12.75">
      <c r="A42" s="20" t="s">
        <v>20</v>
      </c>
      <c r="B42" s="17">
        <v>67</v>
      </c>
      <c r="C42" s="17">
        <v>589</v>
      </c>
      <c r="D42" s="18">
        <v>43.2</v>
      </c>
      <c r="E42" s="43">
        <v>33.2</v>
      </c>
      <c r="F42" s="19">
        <f t="shared" si="0"/>
        <v>17.740963855421686</v>
      </c>
    </row>
    <row r="43" spans="1:6" ht="12.75">
      <c r="A43" s="20" t="s">
        <v>27</v>
      </c>
      <c r="B43" s="17">
        <v>15</v>
      </c>
      <c r="C43" s="17">
        <v>109</v>
      </c>
      <c r="D43" s="18">
        <v>11.1</v>
      </c>
      <c r="E43" s="43">
        <v>2.8</v>
      </c>
      <c r="F43" s="19">
        <f t="shared" si="0"/>
        <v>38.92857142857143</v>
      </c>
    </row>
    <row r="44" spans="1:6" ht="12.75">
      <c r="A44" s="20" t="s">
        <v>28</v>
      </c>
      <c r="B44" s="17">
        <v>25</v>
      </c>
      <c r="C44" s="17">
        <v>302</v>
      </c>
      <c r="D44" s="18">
        <v>13.4</v>
      </c>
      <c r="E44" s="43">
        <v>12.2</v>
      </c>
      <c r="F44" s="19">
        <f t="shared" si="0"/>
        <v>24.75409836065574</v>
      </c>
    </row>
    <row r="45" spans="1:6" ht="12.75">
      <c r="A45" s="20" t="s">
        <v>29</v>
      </c>
      <c r="B45" s="17">
        <v>121</v>
      </c>
      <c r="C45" s="17">
        <v>744</v>
      </c>
      <c r="D45" s="18">
        <v>28.5</v>
      </c>
      <c r="E45" s="43">
        <v>25.2</v>
      </c>
      <c r="F45" s="19">
        <f t="shared" si="0"/>
        <v>29.523809523809526</v>
      </c>
    </row>
    <row r="46" spans="1:6" ht="12.75">
      <c r="A46" s="20" t="s">
        <v>30</v>
      </c>
      <c r="B46" s="17" t="s">
        <v>34</v>
      </c>
      <c r="C46" s="17" t="s">
        <v>34</v>
      </c>
      <c r="D46" s="18">
        <v>16.9</v>
      </c>
      <c r="E46" s="43">
        <v>8.1</v>
      </c>
      <c r="F46" s="19" t="e">
        <f>+C46/E46</f>
        <v>#VALUE!</v>
      </c>
    </row>
    <row r="47" spans="1:6" ht="12.75">
      <c r="A47" s="20" t="s">
        <v>31</v>
      </c>
      <c r="B47" s="17">
        <v>331</v>
      </c>
      <c r="C47" s="17">
        <v>4541</v>
      </c>
      <c r="D47" s="18">
        <v>137.7</v>
      </c>
      <c r="E47" s="43">
        <v>106.9</v>
      </c>
      <c r="F47" s="19">
        <f>+C47/E47</f>
        <v>42.47895229186155</v>
      </c>
    </row>
    <row r="48" spans="1:6" ht="12.75">
      <c r="A48" s="20" t="s">
        <v>32</v>
      </c>
      <c r="B48" s="17">
        <v>67</v>
      </c>
      <c r="C48" s="17">
        <v>849</v>
      </c>
      <c r="D48" s="18">
        <v>26.6</v>
      </c>
      <c r="E48" s="43">
        <v>20.2</v>
      </c>
      <c r="F48" s="19">
        <f>+C48/E48</f>
        <v>42.02970297029703</v>
      </c>
    </row>
    <row r="49" spans="1:6" ht="12.75">
      <c r="A49" s="20" t="s">
        <v>33</v>
      </c>
      <c r="B49" s="17">
        <v>49</v>
      </c>
      <c r="C49" s="17">
        <v>772</v>
      </c>
      <c r="D49" s="18">
        <v>13.5</v>
      </c>
      <c r="E49" s="43">
        <v>12.5</v>
      </c>
      <c r="F49" s="19">
        <f>+C49/E49</f>
        <v>61.76</v>
      </c>
    </row>
    <row r="50" spans="1:11" ht="12.75">
      <c r="A50" s="21" t="s">
        <v>5</v>
      </c>
      <c r="B50" s="22">
        <f>SUM(B47:B49,B34:B45,B31:B32)</f>
        <v>1574</v>
      </c>
      <c r="C50" s="22">
        <f>SUM(C34:C49,C32,C31)</f>
        <v>17139</v>
      </c>
      <c r="D50" s="23">
        <f>SUM(D31:D33,D36:D49)</f>
        <v>681.52</v>
      </c>
      <c r="E50" s="44">
        <f>SUM(E31:E49)</f>
        <v>521.1299999999999</v>
      </c>
      <c r="F50" s="30">
        <f>+C50/E50</f>
        <v>32.88814691151921</v>
      </c>
      <c r="K50" s="42"/>
    </row>
    <row r="51" spans="1:11" ht="12.75">
      <c r="A51" s="36" t="s">
        <v>38</v>
      </c>
      <c r="B51" s="47"/>
      <c r="C51" s="47"/>
      <c r="D51" s="48"/>
      <c r="E51" s="49"/>
      <c r="F51" s="50"/>
      <c r="K51" s="42"/>
    </row>
    <row r="52" spans="1:3" ht="12" customHeight="1">
      <c r="A52" s="36"/>
      <c r="B52" s="55"/>
      <c r="C52" s="55"/>
    </row>
    <row r="53" spans="1:6" ht="15">
      <c r="A53" s="24" t="s">
        <v>44</v>
      </c>
      <c r="B53" s="57"/>
      <c r="C53" s="57"/>
      <c r="D53" s="15"/>
      <c r="E53" s="15"/>
      <c r="F53" s="15"/>
    </row>
    <row r="54" spans="1:6" ht="12.75">
      <c r="A54" s="70" t="s">
        <v>9</v>
      </c>
      <c r="B54" s="68" t="s">
        <v>23</v>
      </c>
      <c r="C54" s="68" t="s">
        <v>24</v>
      </c>
      <c r="D54" s="73" t="s">
        <v>11</v>
      </c>
      <c r="E54" s="74"/>
      <c r="F54" s="25" t="s">
        <v>13</v>
      </c>
    </row>
    <row r="55" spans="1:6" ht="26.25" thickBot="1">
      <c r="A55" s="71"/>
      <c r="B55" s="69"/>
      <c r="C55" s="69"/>
      <c r="D55" s="28" t="s">
        <v>12</v>
      </c>
      <c r="E55" s="29" t="s">
        <v>46</v>
      </c>
      <c r="F55" s="28" t="s">
        <v>14</v>
      </c>
    </row>
    <row r="56" spans="1:6" ht="12.75">
      <c r="A56" s="16" t="s">
        <v>1</v>
      </c>
      <c r="B56" s="56">
        <v>44</v>
      </c>
      <c r="C56" s="56">
        <v>738</v>
      </c>
      <c r="D56" s="26">
        <v>60.3</v>
      </c>
      <c r="E56" s="26">
        <v>14.42</v>
      </c>
      <c r="F56" s="27">
        <v>51.17891816920943</v>
      </c>
    </row>
    <row r="57" spans="1:6" ht="12.75">
      <c r="A57" s="20" t="s">
        <v>2</v>
      </c>
      <c r="B57" s="17">
        <v>237</v>
      </c>
      <c r="C57" s="17">
        <v>2201</v>
      </c>
      <c r="D57" s="18">
        <v>204</v>
      </c>
      <c r="E57" s="18">
        <v>99</v>
      </c>
      <c r="F57" s="19">
        <v>22.232323232323232</v>
      </c>
    </row>
    <row r="58" spans="1:6" ht="12.75">
      <c r="A58" s="20" t="s">
        <v>8</v>
      </c>
      <c r="B58" s="17">
        <v>334</v>
      </c>
      <c r="C58" s="17">
        <v>3904</v>
      </c>
      <c r="D58" s="18">
        <v>287.5</v>
      </c>
      <c r="E58" s="18">
        <v>232</v>
      </c>
      <c r="F58" s="19">
        <v>16.82758620689655</v>
      </c>
    </row>
    <row r="59" spans="1:6" ht="12.75">
      <c r="A59" s="20" t="s">
        <v>3</v>
      </c>
      <c r="B59" s="17">
        <v>251</v>
      </c>
      <c r="C59" s="17">
        <v>2875</v>
      </c>
      <c r="D59" s="18">
        <v>388.6</v>
      </c>
      <c r="E59" s="18">
        <v>261.1</v>
      </c>
      <c r="F59" s="19">
        <v>11.011106855610876</v>
      </c>
    </row>
    <row r="60" spans="1:6" ht="12.75">
      <c r="A60" s="51" t="s">
        <v>39</v>
      </c>
      <c r="B60" s="58">
        <v>117</v>
      </c>
      <c r="C60" s="58">
        <v>1376</v>
      </c>
      <c r="D60" s="54">
        <v>102.7</v>
      </c>
      <c r="E60" s="54">
        <v>64.2</v>
      </c>
      <c r="F60" s="53">
        <v>21.43302180685358</v>
      </c>
    </row>
    <row r="61" spans="1:6" ht="12.75">
      <c r="A61" s="21" t="s">
        <v>5</v>
      </c>
      <c r="B61" s="22">
        <f>SUM(B56:B59)</f>
        <v>866</v>
      </c>
      <c r="C61" s="22">
        <f>SUM(C56:C59)</f>
        <v>9718</v>
      </c>
      <c r="D61" s="23">
        <v>940.4</v>
      </c>
      <c r="E61" s="23">
        <v>606.52</v>
      </c>
      <c r="F61" s="30">
        <v>16.022554903383234</v>
      </c>
    </row>
    <row r="62" spans="1:3" ht="12.75">
      <c r="A62" s="36" t="s">
        <v>40</v>
      </c>
      <c r="B62" s="55"/>
      <c r="C62" s="55"/>
    </row>
    <row r="63" spans="2:3" ht="12.75">
      <c r="B63" s="55"/>
      <c r="C63" s="55"/>
    </row>
    <row r="64" spans="1:3" ht="15">
      <c r="A64" s="24" t="s">
        <v>26</v>
      </c>
      <c r="B64" s="55"/>
      <c r="C64" s="55"/>
    </row>
    <row r="65" spans="1:6" ht="12.75">
      <c r="A65" s="45"/>
      <c r="B65" s="68" t="s">
        <v>23</v>
      </c>
      <c r="C65" s="68" t="s">
        <v>24</v>
      </c>
      <c r="D65" s="73" t="s">
        <v>11</v>
      </c>
      <c r="E65" s="74"/>
      <c r="F65" s="25" t="s">
        <v>13</v>
      </c>
    </row>
    <row r="66" spans="1:6" ht="26.25" thickBot="1">
      <c r="A66" s="46" t="s">
        <v>9</v>
      </c>
      <c r="B66" s="69"/>
      <c r="C66" s="69"/>
      <c r="D66" s="28" t="s">
        <v>12</v>
      </c>
      <c r="E66" s="29" t="s">
        <v>46</v>
      </c>
      <c r="F66" s="28" t="s">
        <v>14</v>
      </c>
    </row>
    <row r="67" spans="1:6" ht="12.75">
      <c r="A67" s="17" t="s">
        <v>1</v>
      </c>
      <c r="B67" s="17">
        <v>605</v>
      </c>
      <c r="C67" s="17">
        <v>8495</v>
      </c>
      <c r="D67" s="43">
        <v>536.2</v>
      </c>
      <c r="E67" s="43">
        <v>425.4</v>
      </c>
      <c r="F67" s="43">
        <v>15.8</v>
      </c>
    </row>
    <row r="68" spans="1:6" ht="12.75">
      <c r="A68" s="17" t="s">
        <v>2</v>
      </c>
      <c r="B68" s="17">
        <v>111</v>
      </c>
      <c r="C68" s="17">
        <v>1342</v>
      </c>
      <c r="D68" s="43">
        <v>25.6</v>
      </c>
      <c r="E68" s="43">
        <v>24</v>
      </c>
      <c r="F68" s="43">
        <v>52.4</v>
      </c>
    </row>
    <row r="69" spans="1:6" ht="12.75">
      <c r="A69" s="17" t="s">
        <v>8</v>
      </c>
      <c r="B69" s="17">
        <v>123</v>
      </c>
      <c r="C69" s="17">
        <v>1752</v>
      </c>
      <c r="D69" s="43">
        <v>11.5</v>
      </c>
      <c r="E69" s="43">
        <v>7.5</v>
      </c>
      <c r="F69" s="43">
        <v>152.3</v>
      </c>
    </row>
    <row r="70" spans="1:6" ht="12.75">
      <c r="A70" s="22" t="s">
        <v>25</v>
      </c>
      <c r="B70" s="22">
        <v>839</v>
      </c>
      <c r="C70" s="22">
        <v>11589</v>
      </c>
      <c r="D70" s="44">
        <f>SUM(D67:D69)</f>
        <v>573.3000000000001</v>
      </c>
      <c r="E70" s="44">
        <f>SUM(E67:E69)</f>
        <v>456.9</v>
      </c>
      <c r="F70" s="44">
        <f>SUM(F67:F69)</f>
        <v>220.5</v>
      </c>
    </row>
    <row r="71" spans="1:3" ht="12.75">
      <c r="A71" s="72"/>
      <c r="B71" s="72"/>
      <c r="C71" s="55"/>
    </row>
    <row r="72" spans="2:5" ht="12.75">
      <c r="B72" s="55"/>
      <c r="C72" s="55"/>
      <c r="D72" s="55"/>
      <c r="E72" s="55"/>
    </row>
    <row r="74" spans="1:5" ht="41.25" customHeight="1">
      <c r="A74" s="66" t="s">
        <v>61</v>
      </c>
      <c r="B74" s="22">
        <f>SUM(B70+B61+B50+B25+B9)</f>
        <v>8745</v>
      </c>
      <c r="C74" s="22">
        <f>SUM(C70+C61+C50+C25+C9)</f>
        <v>63794</v>
      </c>
      <c r="D74" s="22">
        <f>SUM(D70+D61+D50+D25+D9)</f>
        <v>2924.9000000000005</v>
      </c>
      <c r="E74" s="22">
        <f>SUM(E70+E61+E50+E25+E9)</f>
        <v>2147.13</v>
      </c>
    </row>
  </sheetData>
  <mergeCells count="20">
    <mergeCell ref="D2:E2"/>
    <mergeCell ref="B29:B30"/>
    <mergeCell ref="C29:C30"/>
    <mergeCell ref="A2:A3"/>
    <mergeCell ref="B2:B3"/>
    <mergeCell ref="C2:C3"/>
    <mergeCell ref="D12:E12"/>
    <mergeCell ref="D29:E29"/>
    <mergeCell ref="A12:A13"/>
    <mergeCell ref="B12:B13"/>
    <mergeCell ref="C12:C13"/>
    <mergeCell ref="A29:A30"/>
    <mergeCell ref="A71:B71"/>
    <mergeCell ref="D65:E65"/>
    <mergeCell ref="B65:B66"/>
    <mergeCell ref="C65:C66"/>
    <mergeCell ref="A54:A55"/>
    <mergeCell ref="B54:B55"/>
    <mergeCell ref="C54:C55"/>
    <mergeCell ref="D54:E54"/>
  </mergeCells>
  <printOptions/>
  <pageMargins left="0.75" right="0.75" top="0.6" bottom="1" header="0.25" footer="0.5"/>
  <pageSetup horizontalDpi="600" verticalDpi="600" orientation="portrait" r:id="rId1"/>
  <headerFooter alignWithMargins="0">
    <oddHeader xml:space="preserve">&amp;L&amp;"Garamond,Bold"&amp;11EMPLOYMENT SUMMARY STATISTICS&amp;C&amp;"Garamond,Bold"&amp;11 </oddHeader>
  </headerFooter>
  <rowBreaks count="1" manualBreakCount="1">
    <brk id="52" max="255" man="1"/>
  </rowBreaks>
  <ignoredErrors>
    <ignoredError sqref="E25:F25 C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J4" sqref="J4"/>
    </sheetView>
  </sheetViews>
  <sheetFormatPr defaultColWidth="9.140625" defaultRowHeight="12.75"/>
  <cols>
    <col min="1" max="1" width="14.57421875" style="0" customWidth="1"/>
    <col min="2" max="2" width="14.7109375" style="0" customWidth="1"/>
    <col min="3" max="3" width="9.7109375" style="0" bestFit="1" customWidth="1"/>
    <col min="4" max="4" width="8.7109375" style="0" customWidth="1"/>
    <col min="5" max="5" width="19.421875" style="0" customWidth="1"/>
    <col min="6" max="6" width="13.00390625" style="0" hidden="1" customWidth="1"/>
  </cols>
  <sheetData>
    <row r="1" ht="15.75">
      <c r="B1" s="87" t="s">
        <v>72</v>
      </c>
    </row>
    <row r="2" ht="3" customHeight="1"/>
    <row r="3" ht="3.75" customHeight="1"/>
    <row r="4" spans="1:7" ht="15">
      <c r="A4" s="24" t="s">
        <v>41</v>
      </c>
      <c r="B4" s="15"/>
      <c r="C4" s="15"/>
      <c r="D4" s="15"/>
      <c r="E4" s="15"/>
      <c r="F4" s="15"/>
      <c r="G4" t="s">
        <v>64</v>
      </c>
    </row>
    <row r="5" spans="1:6" ht="12.75">
      <c r="A5" s="70" t="s">
        <v>9</v>
      </c>
      <c r="B5" s="68" t="s">
        <v>23</v>
      </c>
      <c r="C5" s="68" t="s">
        <v>24</v>
      </c>
      <c r="D5" s="73" t="s">
        <v>11</v>
      </c>
      <c r="E5" s="75"/>
      <c r="F5" s="25" t="s">
        <v>13</v>
      </c>
    </row>
    <row r="6" spans="1:6" ht="14.25" customHeight="1" thickBot="1">
      <c r="A6" s="71"/>
      <c r="B6" s="69"/>
      <c r="C6" s="69"/>
      <c r="D6" s="28" t="s">
        <v>12</v>
      </c>
      <c r="E6" s="29" t="s">
        <v>46</v>
      </c>
      <c r="F6" s="28" t="s">
        <v>14</v>
      </c>
    </row>
    <row r="7" spans="1:6" ht="12.75">
      <c r="A7" s="16" t="s">
        <v>1</v>
      </c>
      <c r="B7" s="56">
        <v>66</v>
      </c>
      <c r="C7" s="56">
        <v>537</v>
      </c>
      <c r="D7" s="26">
        <v>46</v>
      </c>
      <c r="E7" s="26">
        <v>41.3</v>
      </c>
      <c r="F7" s="27">
        <v>13.002421307506054</v>
      </c>
    </row>
    <row r="8" spans="1:6" ht="12.75">
      <c r="A8" s="20" t="s">
        <v>2</v>
      </c>
      <c r="B8" s="17">
        <v>5</v>
      </c>
      <c r="C8" s="17">
        <v>64</v>
      </c>
      <c r="D8" s="18">
        <v>7.5</v>
      </c>
      <c r="E8" s="18">
        <v>7.49</v>
      </c>
      <c r="F8" s="19">
        <v>8.544726301735647</v>
      </c>
    </row>
    <row r="9" spans="1:6" ht="12.75">
      <c r="A9" s="20" t="s">
        <v>8</v>
      </c>
      <c r="B9" s="17">
        <v>0</v>
      </c>
      <c r="C9" s="17">
        <v>34</v>
      </c>
      <c r="D9" s="18">
        <v>16.4</v>
      </c>
      <c r="E9" s="18">
        <v>8.59</v>
      </c>
      <c r="F9" s="19">
        <v>3.958090803259604</v>
      </c>
    </row>
    <row r="10" spans="1:6" ht="12.75">
      <c r="A10" s="20" t="s">
        <v>3</v>
      </c>
      <c r="B10" s="17">
        <v>2</v>
      </c>
      <c r="C10" s="17">
        <v>25</v>
      </c>
      <c r="D10" s="18">
        <v>29.8</v>
      </c>
      <c r="E10" s="18">
        <v>0</v>
      </c>
      <c r="F10" s="19">
        <v>0.8389261744966443</v>
      </c>
    </row>
    <row r="11" spans="1:6" ht="12.75">
      <c r="A11" s="20" t="s">
        <v>4</v>
      </c>
      <c r="B11" s="17">
        <v>0</v>
      </c>
      <c r="C11" s="17">
        <v>0</v>
      </c>
      <c r="D11" s="18">
        <v>9.6</v>
      </c>
      <c r="E11" s="18">
        <v>0</v>
      </c>
      <c r="F11" s="19">
        <v>0</v>
      </c>
    </row>
    <row r="12" spans="1:6" ht="12.75">
      <c r="A12" s="21" t="s">
        <v>5</v>
      </c>
      <c r="B12" s="22">
        <v>73</v>
      </c>
      <c r="C12" s="22">
        <f>SUM(C7:C11)</f>
        <v>660</v>
      </c>
      <c r="D12" s="23">
        <v>109.3</v>
      </c>
      <c r="E12" s="23">
        <v>57.38</v>
      </c>
      <c r="F12" s="30">
        <v>11.502265597769258</v>
      </c>
    </row>
    <row r="13" spans="2:3" ht="6" customHeight="1">
      <c r="B13" s="55"/>
      <c r="C13" s="55"/>
    </row>
    <row r="14" spans="1:6" ht="15">
      <c r="A14" s="24" t="s">
        <v>42</v>
      </c>
      <c r="B14" s="57"/>
      <c r="C14" s="57"/>
      <c r="D14" s="15"/>
      <c r="E14" s="15"/>
      <c r="F14" s="15"/>
    </row>
    <row r="15" spans="1:6" ht="12.75">
      <c r="A15" s="70" t="s">
        <v>9</v>
      </c>
      <c r="B15" s="68" t="s">
        <v>23</v>
      </c>
      <c r="C15" s="68" t="s">
        <v>24</v>
      </c>
      <c r="D15" s="73" t="s">
        <v>11</v>
      </c>
      <c r="E15" s="74"/>
      <c r="F15" s="25" t="s">
        <v>13</v>
      </c>
    </row>
    <row r="16" spans="1:6" ht="13.5" customHeight="1" thickBot="1">
      <c r="A16" s="71"/>
      <c r="B16" s="69"/>
      <c r="C16" s="69"/>
      <c r="D16" s="28" t="s">
        <v>12</v>
      </c>
      <c r="E16" s="29" t="s">
        <v>46</v>
      </c>
      <c r="F16" s="28" t="s">
        <v>14</v>
      </c>
    </row>
    <row r="17" spans="1:6" ht="12.75">
      <c r="A17" s="16" t="s">
        <v>1</v>
      </c>
      <c r="B17" s="17">
        <v>219</v>
      </c>
      <c r="C17" s="17">
        <v>849</v>
      </c>
      <c r="D17" s="26">
        <v>10.9</v>
      </c>
      <c r="E17" s="26">
        <v>2.5</v>
      </c>
      <c r="F17" s="27">
        <v>339.6</v>
      </c>
    </row>
    <row r="18" spans="1:6" ht="12.75">
      <c r="A18" s="20" t="s">
        <v>2</v>
      </c>
      <c r="B18" s="17">
        <v>288</v>
      </c>
      <c r="C18" s="17">
        <v>1019</v>
      </c>
      <c r="D18" s="18">
        <v>26</v>
      </c>
      <c r="E18" s="18">
        <v>23.1</v>
      </c>
      <c r="F18" s="19">
        <v>36.75324675324675</v>
      </c>
    </row>
    <row r="19" spans="1:6" ht="12.75">
      <c r="A19" s="20" t="s">
        <v>8</v>
      </c>
      <c r="B19" s="17">
        <v>1711</v>
      </c>
      <c r="C19" s="17">
        <v>5346</v>
      </c>
      <c r="D19" s="18">
        <v>49.4</v>
      </c>
      <c r="E19" s="18">
        <v>44.1</v>
      </c>
      <c r="F19" s="19">
        <v>121.22448979591836</v>
      </c>
    </row>
    <row r="20" spans="1:6" ht="12.75">
      <c r="A20" s="20" t="s">
        <v>3</v>
      </c>
      <c r="B20" s="17">
        <v>1436</v>
      </c>
      <c r="C20" s="17">
        <v>4122</v>
      </c>
      <c r="D20" s="18">
        <v>58</v>
      </c>
      <c r="E20" s="18">
        <v>54.1</v>
      </c>
      <c r="F20" s="19">
        <v>76.19223659889094</v>
      </c>
    </row>
    <row r="21" spans="1:6" ht="12.75">
      <c r="A21" s="20" t="s">
        <v>4</v>
      </c>
      <c r="B21" s="17">
        <v>31</v>
      </c>
      <c r="C21" s="17">
        <v>88</v>
      </c>
      <c r="D21" s="18">
        <v>5.6</v>
      </c>
      <c r="E21" s="18">
        <v>5.6</v>
      </c>
      <c r="F21" s="19">
        <v>15.714285714285715</v>
      </c>
    </row>
    <row r="22" spans="1:6" ht="12.75">
      <c r="A22" s="20" t="s">
        <v>16</v>
      </c>
      <c r="B22" s="17">
        <v>222</v>
      </c>
      <c r="C22" s="17">
        <v>1091</v>
      </c>
      <c r="D22" s="18">
        <v>17</v>
      </c>
      <c r="E22" s="18">
        <v>15.5</v>
      </c>
      <c r="F22" s="19">
        <v>70.38709677419355</v>
      </c>
    </row>
    <row r="23" spans="1:6" ht="12.75">
      <c r="A23" s="20" t="s">
        <v>17</v>
      </c>
      <c r="B23" s="17">
        <v>938</v>
      </c>
      <c r="C23" s="17">
        <v>7829</v>
      </c>
      <c r="D23" s="18">
        <v>272.5</v>
      </c>
      <c r="E23" s="18">
        <v>231.6</v>
      </c>
      <c r="F23" s="19">
        <v>33.803972366148535</v>
      </c>
    </row>
    <row r="24" spans="1:6" ht="12.75">
      <c r="A24" s="20" t="s">
        <v>18</v>
      </c>
      <c r="B24" s="17">
        <v>184</v>
      </c>
      <c r="C24" s="17">
        <v>1069</v>
      </c>
      <c r="D24" s="18">
        <v>26.4</v>
      </c>
      <c r="E24" s="18">
        <v>25.9</v>
      </c>
      <c r="F24" s="19">
        <v>41.27413127413128</v>
      </c>
    </row>
    <row r="25" spans="1:6" ht="12.75">
      <c r="A25" s="20" t="s">
        <v>19</v>
      </c>
      <c r="B25" s="17">
        <v>68</v>
      </c>
      <c r="C25" s="17">
        <v>243</v>
      </c>
      <c r="D25" s="18">
        <v>51.4</v>
      </c>
      <c r="E25" s="18">
        <v>20.7</v>
      </c>
      <c r="F25" s="19">
        <v>11.73913043478261</v>
      </c>
    </row>
    <row r="26" spans="1:6" ht="12.75">
      <c r="A26" s="20" t="s">
        <v>20</v>
      </c>
      <c r="B26" s="17">
        <v>296</v>
      </c>
      <c r="C26" s="17">
        <v>3032</v>
      </c>
      <c r="D26" s="18">
        <v>103.18</v>
      </c>
      <c r="E26" s="18">
        <v>82.1</v>
      </c>
      <c r="F26" s="19">
        <v>36.9305724725944</v>
      </c>
    </row>
    <row r="27" spans="1:6" ht="12.75">
      <c r="A27" s="51" t="s">
        <v>37</v>
      </c>
      <c r="B27" s="58">
        <v>124</v>
      </c>
      <c r="C27" s="58">
        <v>871</v>
      </c>
      <c r="D27" s="54">
        <v>16.1</v>
      </c>
      <c r="E27" s="54">
        <v>12.4</v>
      </c>
      <c r="F27" s="53">
        <v>70.24193548387096</v>
      </c>
    </row>
    <row r="28" spans="1:6" ht="12.75">
      <c r="A28" s="21" t="s">
        <v>5</v>
      </c>
      <c r="B28" s="22">
        <f>SUM(B17:B26)</f>
        <v>5393</v>
      </c>
      <c r="C28" s="22">
        <f>SUM(C17:C26)</f>
        <v>24688</v>
      </c>
      <c r="D28" s="23">
        <f>SUM(D17:D26)</f>
        <v>620.3799999999999</v>
      </c>
      <c r="E28" s="23">
        <f>SUM(E17:E26)</f>
        <v>505.19999999999993</v>
      </c>
      <c r="F28" s="30">
        <f>AVERAGE(F17:F26)</f>
        <v>78.36191621841921</v>
      </c>
    </row>
    <row r="29" spans="1:3" ht="12.75">
      <c r="A29" s="36" t="s">
        <v>21</v>
      </c>
      <c r="B29" s="55"/>
      <c r="C29" s="55"/>
    </row>
    <row r="30" spans="2:3" ht="6" customHeight="1">
      <c r="B30" s="55"/>
      <c r="C30" s="55"/>
    </row>
    <row r="31" spans="1:6" ht="15">
      <c r="A31" s="24" t="s">
        <v>43</v>
      </c>
      <c r="B31" s="57"/>
      <c r="C31" s="57"/>
      <c r="D31" s="15"/>
      <c r="E31" s="15"/>
      <c r="F31" s="15"/>
    </row>
    <row r="32" spans="1:6" ht="12.75">
      <c r="A32" s="70" t="s">
        <v>9</v>
      </c>
      <c r="B32" s="68" t="s">
        <v>23</v>
      </c>
      <c r="C32" s="68" t="s">
        <v>24</v>
      </c>
      <c r="D32" s="73" t="s">
        <v>11</v>
      </c>
      <c r="E32" s="74"/>
      <c r="F32" s="25" t="s">
        <v>13</v>
      </c>
    </row>
    <row r="33" spans="1:6" ht="26.25" thickBot="1">
      <c r="A33" s="71"/>
      <c r="B33" s="69"/>
      <c r="C33" s="69"/>
      <c r="D33" s="28" t="s">
        <v>12</v>
      </c>
      <c r="E33" s="29" t="s">
        <v>46</v>
      </c>
      <c r="F33" s="28" t="s">
        <v>14</v>
      </c>
    </row>
    <row r="34" spans="1:6" ht="12.75">
      <c r="A34" s="16" t="s">
        <v>1</v>
      </c>
      <c r="B34" s="17">
        <v>64</v>
      </c>
      <c r="C34" s="17">
        <v>1843</v>
      </c>
      <c r="D34" s="18">
        <v>31.95</v>
      </c>
      <c r="E34" s="43">
        <v>25.82</v>
      </c>
      <c r="F34" s="19">
        <f>+C34/E34</f>
        <v>71.37877614252517</v>
      </c>
    </row>
    <row r="35" spans="1:6" ht="12.75">
      <c r="A35" s="20" t="s">
        <v>2</v>
      </c>
      <c r="B35" s="17">
        <v>341</v>
      </c>
      <c r="C35" s="17">
        <v>2128</v>
      </c>
      <c r="D35" s="18">
        <v>69.25</v>
      </c>
      <c r="E35" s="43">
        <v>39.19</v>
      </c>
      <c r="F35" s="19">
        <f aca="true" t="shared" si="0" ref="F35:F48">+C35/E35</f>
        <v>54.2995662158714</v>
      </c>
    </row>
    <row r="36" spans="1:6" ht="12.75">
      <c r="A36" s="20" t="s">
        <v>8</v>
      </c>
      <c r="B36" s="17">
        <f>SUM(B37,B38)</f>
        <v>93</v>
      </c>
      <c r="C36" s="17">
        <v>662</v>
      </c>
      <c r="D36" s="18">
        <v>35.49</v>
      </c>
      <c r="E36" s="43">
        <v>31.42</v>
      </c>
      <c r="F36" s="19">
        <f t="shared" si="0"/>
        <v>21.069382558879692</v>
      </c>
    </row>
    <row r="37" spans="1:6" ht="15">
      <c r="A37" s="51" t="s">
        <v>35</v>
      </c>
      <c r="B37" s="58">
        <v>34</v>
      </c>
      <c r="C37" s="58">
        <v>226</v>
      </c>
      <c r="D37" s="54">
        <v>15</v>
      </c>
      <c r="E37" s="52" t="s">
        <v>34</v>
      </c>
      <c r="F37" s="53" t="e">
        <f t="shared" si="0"/>
        <v>#VALUE!</v>
      </c>
    </row>
    <row r="38" spans="1:6" ht="15">
      <c r="A38" s="51" t="s">
        <v>36</v>
      </c>
      <c r="B38" s="58">
        <v>59</v>
      </c>
      <c r="C38" s="58">
        <v>396</v>
      </c>
      <c r="D38" s="54">
        <v>20.4</v>
      </c>
      <c r="E38" s="52" t="s">
        <v>34</v>
      </c>
      <c r="F38" s="53" t="e">
        <f t="shared" si="0"/>
        <v>#VALUE!</v>
      </c>
    </row>
    <row r="39" spans="1:6" ht="12.75">
      <c r="A39" s="20" t="s">
        <v>3</v>
      </c>
      <c r="B39" s="17">
        <v>82</v>
      </c>
      <c r="C39" s="17">
        <v>523</v>
      </c>
      <c r="D39" s="18">
        <v>20.03</v>
      </c>
      <c r="E39" s="43">
        <v>14.3</v>
      </c>
      <c r="F39" s="19">
        <f t="shared" si="0"/>
        <v>36.57342657342657</v>
      </c>
    </row>
    <row r="40" spans="1:6" ht="12.75">
      <c r="A40" s="20" t="s">
        <v>4</v>
      </c>
      <c r="B40" s="17">
        <v>189</v>
      </c>
      <c r="C40" s="17">
        <v>2270</v>
      </c>
      <c r="D40" s="18">
        <v>100.5</v>
      </c>
      <c r="E40" s="43">
        <v>93</v>
      </c>
      <c r="F40" s="19">
        <f t="shared" si="0"/>
        <v>24.408602150537636</v>
      </c>
    </row>
    <row r="41" spans="1:6" ht="12.75">
      <c r="A41" s="20" t="s">
        <v>16</v>
      </c>
      <c r="B41" s="17">
        <v>17</v>
      </c>
      <c r="C41" s="17">
        <v>99</v>
      </c>
      <c r="D41" s="18">
        <v>11.3</v>
      </c>
      <c r="E41" s="43">
        <v>8</v>
      </c>
      <c r="F41" s="19">
        <f t="shared" si="0"/>
        <v>12.375</v>
      </c>
    </row>
    <row r="42" spans="1:6" ht="12.75">
      <c r="A42" s="20" t="s">
        <v>17</v>
      </c>
      <c r="B42" s="17">
        <v>50</v>
      </c>
      <c r="C42" s="17">
        <v>877</v>
      </c>
      <c r="D42" s="18">
        <v>33.7</v>
      </c>
      <c r="E42" s="43">
        <v>25.2</v>
      </c>
      <c r="F42" s="19">
        <f t="shared" si="0"/>
        <v>34.801587301587304</v>
      </c>
    </row>
    <row r="43" spans="1:6" ht="12.75">
      <c r="A43" s="20" t="s">
        <v>18</v>
      </c>
      <c r="B43" s="17">
        <v>49</v>
      </c>
      <c r="C43" s="17">
        <v>763</v>
      </c>
      <c r="D43" s="18">
        <v>64.5</v>
      </c>
      <c r="E43" s="43">
        <v>45.9</v>
      </c>
      <c r="F43" s="19">
        <f t="shared" si="0"/>
        <v>16.62309368191721</v>
      </c>
    </row>
    <row r="44" spans="1:6" ht="12.75">
      <c r="A44" s="20" t="s">
        <v>19</v>
      </c>
      <c r="B44" s="17">
        <v>14</v>
      </c>
      <c r="C44" s="17">
        <v>108</v>
      </c>
      <c r="D44" s="18">
        <v>23.9</v>
      </c>
      <c r="E44" s="43">
        <v>17.2</v>
      </c>
      <c r="F44" s="19">
        <f t="shared" si="0"/>
        <v>6.279069767441861</v>
      </c>
    </row>
    <row r="45" spans="1:6" ht="12.75">
      <c r="A45" s="20" t="s">
        <v>20</v>
      </c>
      <c r="B45" s="17">
        <v>67</v>
      </c>
      <c r="C45" s="17">
        <v>589</v>
      </c>
      <c r="D45" s="18">
        <v>43.2</v>
      </c>
      <c r="E45" s="43">
        <v>33.2</v>
      </c>
      <c r="F45" s="19">
        <f t="shared" si="0"/>
        <v>17.740963855421686</v>
      </c>
    </row>
    <row r="46" spans="1:6" ht="12.75">
      <c r="A46" s="20" t="s">
        <v>27</v>
      </c>
      <c r="B46" s="17">
        <v>15</v>
      </c>
      <c r="C46" s="17">
        <v>109</v>
      </c>
      <c r="D46" s="18">
        <v>11.1</v>
      </c>
      <c r="E46" s="43">
        <v>2.8</v>
      </c>
      <c r="F46" s="19">
        <f t="shared" si="0"/>
        <v>38.92857142857143</v>
      </c>
    </row>
    <row r="47" spans="1:6" ht="12.75">
      <c r="A47" s="20" t="s">
        <v>28</v>
      </c>
      <c r="B47" s="17">
        <v>25</v>
      </c>
      <c r="C47" s="17">
        <v>302</v>
      </c>
      <c r="D47" s="18">
        <v>13.4</v>
      </c>
      <c r="E47" s="43">
        <v>12.2</v>
      </c>
      <c r="F47" s="19">
        <f t="shared" si="0"/>
        <v>24.75409836065574</v>
      </c>
    </row>
    <row r="48" spans="1:6" ht="12.75">
      <c r="A48" s="20" t="s">
        <v>29</v>
      </c>
      <c r="B48" s="17">
        <v>121</v>
      </c>
      <c r="C48" s="17">
        <v>744</v>
      </c>
      <c r="D48" s="18">
        <v>28.5</v>
      </c>
      <c r="E48" s="43">
        <v>25.2</v>
      </c>
      <c r="F48" s="19">
        <f t="shared" si="0"/>
        <v>29.523809523809526</v>
      </c>
    </row>
    <row r="49" spans="1:6" ht="12.75">
      <c r="A49" s="20" t="s">
        <v>30</v>
      </c>
      <c r="B49" s="17" t="s">
        <v>34</v>
      </c>
      <c r="C49" s="17" t="s">
        <v>34</v>
      </c>
      <c r="D49" s="18">
        <v>16.9</v>
      </c>
      <c r="E49" s="43">
        <v>8.1</v>
      </c>
      <c r="F49" s="19" t="e">
        <f>+C49/E49</f>
        <v>#VALUE!</v>
      </c>
    </row>
    <row r="50" spans="1:6" ht="12.75">
      <c r="A50" s="20" t="s">
        <v>31</v>
      </c>
      <c r="B50" s="17">
        <v>331</v>
      </c>
      <c r="C50" s="17">
        <v>4541</v>
      </c>
      <c r="D50" s="18">
        <v>137.7</v>
      </c>
      <c r="E50" s="43">
        <v>106.9</v>
      </c>
      <c r="F50" s="19">
        <f>+C50/E50</f>
        <v>42.47895229186155</v>
      </c>
    </row>
    <row r="51" spans="1:6" ht="12.75">
      <c r="A51" s="20" t="s">
        <v>32</v>
      </c>
      <c r="B51" s="17">
        <v>67</v>
      </c>
      <c r="C51" s="17">
        <v>849</v>
      </c>
      <c r="D51" s="18">
        <v>26.6</v>
      </c>
      <c r="E51" s="43">
        <v>20.2</v>
      </c>
      <c r="F51" s="19">
        <f>+C51/E51</f>
        <v>42.02970297029703</v>
      </c>
    </row>
    <row r="52" spans="1:6" ht="12.75">
      <c r="A52" s="20" t="s">
        <v>33</v>
      </c>
      <c r="B52" s="17">
        <v>49</v>
      </c>
      <c r="C52" s="17">
        <v>772</v>
      </c>
      <c r="D52" s="18">
        <v>13.5</v>
      </c>
      <c r="E52" s="43">
        <v>12.5</v>
      </c>
      <c r="F52" s="19">
        <f>+C52/E52</f>
        <v>61.76</v>
      </c>
    </row>
    <row r="53" spans="1:11" ht="12.75">
      <c r="A53" s="21" t="s">
        <v>5</v>
      </c>
      <c r="B53" s="22">
        <f>SUM(B50:B52,B37:B48,B34:B35)</f>
        <v>1574</v>
      </c>
      <c r="C53" s="22">
        <f>SUM(C37:C52,C35,C34)</f>
        <v>17139</v>
      </c>
      <c r="D53" s="23">
        <f>SUM(D34:D36,D39:D52)</f>
        <v>681.52</v>
      </c>
      <c r="E53" s="44">
        <f>SUM(E34:E52)</f>
        <v>521.1299999999999</v>
      </c>
      <c r="F53" s="30">
        <f>+C53/E53</f>
        <v>32.88814691151921</v>
      </c>
      <c r="K53" s="42"/>
    </row>
    <row r="54" spans="1:11" ht="12.75">
      <c r="A54" s="36" t="s">
        <v>38</v>
      </c>
      <c r="B54" s="47"/>
      <c r="C54" s="47"/>
      <c r="D54" s="48"/>
      <c r="E54" s="49"/>
      <c r="F54" s="50"/>
      <c r="K54" s="42"/>
    </row>
    <row r="55" spans="1:3" ht="12" customHeight="1">
      <c r="A55" s="36"/>
      <c r="B55" s="55"/>
      <c r="C55" s="55"/>
    </row>
    <row r="56" spans="1:6" ht="15">
      <c r="A56" s="24" t="s">
        <v>44</v>
      </c>
      <c r="B56" s="57"/>
      <c r="C56" s="57"/>
      <c r="D56" s="15"/>
      <c r="E56" s="15"/>
      <c r="F56" s="15"/>
    </row>
    <row r="57" spans="1:6" ht="12.75">
      <c r="A57" s="70" t="s">
        <v>9</v>
      </c>
      <c r="B57" s="68" t="s">
        <v>23</v>
      </c>
      <c r="C57" s="68" t="s">
        <v>24</v>
      </c>
      <c r="D57" s="73" t="s">
        <v>11</v>
      </c>
      <c r="E57" s="74"/>
      <c r="F57" s="25" t="s">
        <v>13</v>
      </c>
    </row>
    <row r="58" spans="1:6" ht="26.25" thickBot="1">
      <c r="A58" s="71"/>
      <c r="B58" s="69"/>
      <c r="C58" s="69"/>
      <c r="D58" s="28" t="s">
        <v>12</v>
      </c>
      <c r="E58" s="29" t="s">
        <v>46</v>
      </c>
      <c r="F58" s="28" t="s">
        <v>14</v>
      </c>
    </row>
    <row r="59" spans="1:6" ht="12.75">
      <c r="A59" s="16" t="s">
        <v>1</v>
      </c>
      <c r="B59" s="56">
        <v>44</v>
      </c>
      <c r="C59" s="56">
        <v>738</v>
      </c>
      <c r="D59" s="26">
        <v>60.3</v>
      </c>
      <c r="E59" s="26">
        <v>14.42</v>
      </c>
      <c r="F59" s="27">
        <v>51.17891816920943</v>
      </c>
    </row>
    <row r="60" spans="1:6" ht="12.75">
      <c r="A60" s="20" t="s">
        <v>2</v>
      </c>
      <c r="B60" s="17">
        <v>237</v>
      </c>
      <c r="C60" s="17">
        <v>2201</v>
      </c>
      <c r="D60" s="18">
        <v>204</v>
      </c>
      <c r="E60" s="18">
        <v>99</v>
      </c>
      <c r="F60" s="19">
        <v>22.232323232323232</v>
      </c>
    </row>
    <row r="61" spans="1:6" ht="12.75">
      <c r="A61" s="20" t="s">
        <v>8</v>
      </c>
      <c r="B61" s="17">
        <v>334</v>
      </c>
      <c r="C61" s="17">
        <v>3904</v>
      </c>
      <c r="D61" s="18">
        <v>287.5</v>
      </c>
      <c r="E61" s="18">
        <v>232</v>
      </c>
      <c r="F61" s="19">
        <v>16.82758620689655</v>
      </c>
    </row>
    <row r="62" spans="1:6" ht="12.75">
      <c r="A62" s="20" t="s">
        <v>3</v>
      </c>
      <c r="B62" s="17">
        <v>251</v>
      </c>
      <c r="C62" s="17">
        <v>2875</v>
      </c>
      <c r="D62" s="18">
        <v>388.6</v>
      </c>
      <c r="E62" s="18">
        <v>261.1</v>
      </c>
      <c r="F62" s="19">
        <v>11.011106855610876</v>
      </c>
    </row>
    <row r="63" spans="1:6" ht="12.75">
      <c r="A63" s="51" t="s">
        <v>39</v>
      </c>
      <c r="B63" s="58">
        <v>117</v>
      </c>
      <c r="C63" s="58">
        <v>1376</v>
      </c>
      <c r="D63" s="54">
        <v>102.7</v>
      </c>
      <c r="E63" s="54">
        <v>64.2</v>
      </c>
      <c r="F63" s="53">
        <v>21.43302180685358</v>
      </c>
    </row>
    <row r="64" spans="1:6" ht="12.75">
      <c r="A64" s="21" t="s">
        <v>5</v>
      </c>
      <c r="B64" s="22">
        <f>SUM(B59:B62)</f>
        <v>866</v>
      </c>
      <c r="C64" s="22">
        <f>SUM(C59:C62)</f>
        <v>9718</v>
      </c>
      <c r="D64" s="23">
        <v>940.4</v>
      </c>
      <c r="E64" s="23">
        <v>606.52</v>
      </c>
      <c r="F64" s="30">
        <v>16.022554903383234</v>
      </c>
    </row>
    <row r="65" spans="1:3" ht="12.75">
      <c r="A65" s="36" t="s">
        <v>40</v>
      </c>
      <c r="B65" s="55"/>
      <c r="C65" s="55"/>
    </row>
    <row r="66" spans="2:3" ht="12.75">
      <c r="B66" s="55"/>
      <c r="C66" s="55"/>
    </row>
    <row r="67" spans="1:3" ht="15">
      <c r="A67" s="24" t="s">
        <v>26</v>
      </c>
      <c r="B67" s="55"/>
      <c r="C67" s="55"/>
    </row>
    <row r="68" spans="1:6" ht="12.75">
      <c r="A68" s="45"/>
      <c r="B68" s="68" t="s">
        <v>23</v>
      </c>
      <c r="C68" s="68" t="s">
        <v>24</v>
      </c>
      <c r="D68" s="73" t="s">
        <v>11</v>
      </c>
      <c r="E68" s="74"/>
      <c r="F68" s="25" t="s">
        <v>13</v>
      </c>
    </row>
    <row r="69" spans="1:6" ht="26.25" thickBot="1">
      <c r="A69" s="46" t="s">
        <v>9</v>
      </c>
      <c r="B69" s="69"/>
      <c r="C69" s="69"/>
      <c r="D69" s="28" t="s">
        <v>12</v>
      </c>
      <c r="E69" s="29" t="s">
        <v>46</v>
      </c>
      <c r="F69" s="28" t="s">
        <v>14</v>
      </c>
    </row>
    <row r="70" spans="1:6" ht="12.75">
      <c r="A70" s="17" t="s">
        <v>1</v>
      </c>
      <c r="B70" s="17">
        <v>605</v>
      </c>
      <c r="C70" s="17">
        <v>8495</v>
      </c>
      <c r="D70" s="43">
        <v>536.2</v>
      </c>
      <c r="E70" s="43">
        <v>425.4</v>
      </c>
      <c r="F70" s="43">
        <v>15.8</v>
      </c>
    </row>
    <row r="71" spans="1:6" ht="12.75">
      <c r="A71" s="17" t="s">
        <v>2</v>
      </c>
      <c r="B71" s="17">
        <v>111</v>
      </c>
      <c r="C71" s="17">
        <v>1342</v>
      </c>
      <c r="D71" s="43">
        <v>25.6</v>
      </c>
      <c r="E71" s="43">
        <v>24</v>
      </c>
      <c r="F71" s="43">
        <v>52.4</v>
      </c>
    </row>
    <row r="72" spans="1:6" ht="12.75">
      <c r="A72" s="17" t="s">
        <v>8</v>
      </c>
      <c r="B72" s="17">
        <v>123</v>
      </c>
      <c r="C72" s="17">
        <v>1752</v>
      </c>
      <c r="D72" s="43">
        <v>11.5</v>
      </c>
      <c r="E72" s="43">
        <v>7.5</v>
      </c>
      <c r="F72" s="43">
        <v>152.3</v>
      </c>
    </row>
    <row r="73" spans="1:6" ht="12.75">
      <c r="A73" s="22" t="s">
        <v>25</v>
      </c>
      <c r="B73" s="22">
        <v>839</v>
      </c>
      <c r="C73" s="22">
        <v>11589</v>
      </c>
      <c r="D73" s="44">
        <f>SUM(D70:D72)</f>
        <v>573.3000000000001</v>
      </c>
      <c r="E73" s="44">
        <f>SUM(E70:E72)</f>
        <v>456.9</v>
      </c>
      <c r="F73" s="44">
        <f>SUM(F70:F72)</f>
        <v>220.5</v>
      </c>
    </row>
    <row r="74" spans="1:6" ht="9" customHeight="1">
      <c r="A74" s="47"/>
      <c r="B74" s="47"/>
      <c r="C74" s="47"/>
      <c r="D74" s="49"/>
      <c r="E74" s="49"/>
      <c r="F74" s="49"/>
    </row>
    <row r="75" spans="1:6" ht="1.5" customHeight="1">
      <c r="A75" s="47"/>
      <c r="B75" s="47"/>
      <c r="C75" s="47"/>
      <c r="D75" s="49"/>
      <c r="E75" s="49"/>
      <c r="F75" s="49"/>
    </row>
    <row r="76" spans="1:6" ht="39.75" customHeight="1">
      <c r="A76" s="81" t="s">
        <v>69</v>
      </c>
      <c r="B76" s="22">
        <v>10454</v>
      </c>
      <c r="C76" s="22">
        <v>81949</v>
      </c>
      <c r="D76" s="22">
        <v>3710.061984554909</v>
      </c>
      <c r="E76" s="22">
        <v>2147.13</v>
      </c>
      <c r="F76" s="49"/>
    </row>
    <row r="77" spans="1:6" ht="5.25" customHeight="1">
      <c r="A77" s="80"/>
      <c r="B77" s="80"/>
      <c r="C77" s="47"/>
      <c r="D77" s="49"/>
      <c r="E77" s="49"/>
      <c r="F77" s="49"/>
    </row>
    <row r="78" spans="1:6" ht="12.75" customHeight="1">
      <c r="A78" s="80"/>
      <c r="B78" s="80"/>
      <c r="C78" s="47"/>
      <c r="D78" s="49"/>
      <c r="E78" s="49"/>
      <c r="F78" s="49"/>
    </row>
    <row r="79" spans="1:3" ht="15">
      <c r="A79" s="24" t="s">
        <v>65</v>
      </c>
      <c r="B79" s="55"/>
      <c r="C79" s="55"/>
    </row>
    <row r="80" spans="1:6" ht="12.75">
      <c r="A80" s="45"/>
      <c r="B80" s="68" t="s">
        <v>23</v>
      </c>
      <c r="C80" s="68" t="s">
        <v>24</v>
      </c>
      <c r="D80" s="73" t="s">
        <v>11</v>
      </c>
      <c r="E80" s="74"/>
      <c r="F80" s="25" t="s">
        <v>13</v>
      </c>
    </row>
    <row r="81" spans="1:6" ht="26.25" thickBot="1">
      <c r="A81" s="46" t="s">
        <v>9</v>
      </c>
      <c r="B81" s="69"/>
      <c r="C81" s="69"/>
      <c r="D81" s="28" t="s">
        <v>12</v>
      </c>
      <c r="E81" s="29" t="s">
        <v>46</v>
      </c>
      <c r="F81" s="28" t="s">
        <v>14</v>
      </c>
    </row>
    <row r="82" spans="1:6" ht="12.75">
      <c r="A82" s="17" t="s">
        <v>1</v>
      </c>
      <c r="B82" s="17">
        <v>285</v>
      </c>
      <c r="C82" s="17">
        <v>3350</v>
      </c>
      <c r="D82" s="43">
        <v>267.9</v>
      </c>
      <c r="E82" s="43">
        <v>425.4</v>
      </c>
      <c r="F82" s="43">
        <v>15.8</v>
      </c>
    </row>
    <row r="83" spans="1:6" ht="12.75">
      <c r="A83" s="17" t="s">
        <v>2</v>
      </c>
      <c r="B83" s="17">
        <v>90</v>
      </c>
      <c r="C83" s="17">
        <v>1310</v>
      </c>
      <c r="D83" s="43">
        <v>25.9</v>
      </c>
      <c r="E83" s="43">
        <v>24</v>
      </c>
      <c r="F83" s="43">
        <v>52.4</v>
      </c>
    </row>
    <row r="84" spans="1:6" ht="12.75">
      <c r="A84" s="17" t="s">
        <v>8</v>
      </c>
      <c r="B84" s="17" t="s">
        <v>67</v>
      </c>
      <c r="C84" s="17" t="s">
        <v>67</v>
      </c>
      <c r="D84" s="43">
        <v>10</v>
      </c>
      <c r="E84" s="43">
        <v>7.5</v>
      </c>
      <c r="F84" s="43">
        <v>152.3</v>
      </c>
    </row>
    <row r="85" spans="1:6" ht="12.75">
      <c r="A85" s="22" t="s">
        <v>25</v>
      </c>
      <c r="B85" s="22">
        <f>SUM(B82:B84)</f>
        <v>375</v>
      </c>
      <c r="C85" s="22">
        <f>SUM(C82:C84)</f>
        <v>4660</v>
      </c>
      <c r="D85" s="44">
        <f>SUM(D82:D84)</f>
        <v>303.79999999999995</v>
      </c>
      <c r="E85" s="44">
        <f>SUM(E82:E84)</f>
        <v>456.9</v>
      </c>
      <c r="F85" s="44">
        <f>SUM(F82:F84)</f>
        <v>220.5</v>
      </c>
    </row>
    <row r="86" spans="1:6" ht="12.75">
      <c r="A86" s="47"/>
      <c r="B86" s="47"/>
      <c r="C86" s="47"/>
      <c r="D86" s="49"/>
      <c r="E86" s="49"/>
      <c r="F86" s="49"/>
    </row>
    <row r="87" spans="1:6" ht="15">
      <c r="A87" s="84" t="s">
        <v>66</v>
      </c>
      <c r="B87" s="47"/>
      <c r="C87" s="47"/>
      <c r="D87" s="49"/>
      <c r="E87" s="49"/>
      <c r="F87" s="49"/>
    </row>
    <row r="88" spans="1:6" ht="12.75">
      <c r="A88" s="45"/>
      <c r="B88" s="68" t="s">
        <v>23</v>
      </c>
      <c r="C88" s="68" t="s">
        <v>24</v>
      </c>
      <c r="D88" s="73" t="s">
        <v>11</v>
      </c>
      <c r="E88" s="74"/>
      <c r="F88" s="55"/>
    </row>
    <row r="89" spans="1:6" ht="20.25" customHeight="1" thickBot="1">
      <c r="A89" s="46" t="s">
        <v>9</v>
      </c>
      <c r="B89" s="69"/>
      <c r="C89" s="69"/>
      <c r="D89" s="28" t="s">
        <v>12</v>
      </c>
      <c r="E89" s="29" t="s">
        <v>46</v>
      </c>
      <c r="F89" s="67" t="s">
        <v>62</v>
      </c>
    </row>
    <row r="90" spans="1:5" ht="19.5" customHeight="1">
      <c r="A90" s="17" t="s">
        <v>1</v>
      </c>
      <c r="B90" s="17">
        <v>388</v>
      </c>
      <c r="C90" s="17">
        <v>3908</v>
      </c>
      <c r="D90" s="17">
        <v>88.03229945655687</v>
      </c>
      <c r="E90" s="17" t="s">
        <v>63</v>
      </c>
    </row>
    <row r="91" spans="1:5" ht="12.75">
      <c r="A91" s="17" t="s">
        <v>2</v>
      </c>
      <c r="B91" s="17">
        <v>37</v>
      </c>
      <c r="C91" s="17">
        <v>407</v>
      </c>
      <c r="D91" s="17">
        <v>21.92503168714544</v>
      </c>
      <c r="E91" s="17" t="s">
        <v>63</v>
      </c>
    </row>
    <row r="92" spans="1:5" ht="12.75">
      <c r="A92" s="17" t="s">
        <v>8</v>
      </c>
      <c r="B92" s="17">
        <v>439</v>
      </c>
      <c r="C92" s="17">
        <v>4446</v>
      </c>
      <c r="D92" s="17">
        <v>109.95733114370232</v>
      </c>
      <c r="E92" s="17" t="s">
        <v>63</v>
      </c>
    </row>
    <row r="93" spans="1:5" ht="12.75">
      <c r="A93" s="17" t="s">
        <v>3</v>
      </c>
      <c r="B93" s="17">
        <v>445</v>
      </c>
      <c r="C93" s="17">
        <v>4327</v>
      </c>
      <c r="D93" s="17">
        <v>219.91466228740464</v>
      </c>
      <c r="E93" s="17" t="s">
        <v>63</v>
      </c>
    </row>
    <row r="94" spans="1:5" ht="12.75">
      <c r="A94" s="17" t="s">
        <v>4</v>
      </c>
      <c r="B94" s="17">
        <v>25</v>
      </c>
      <c r="C94" s="17">
        <v>407</v>
      </c>
      <c r="D94" s="17">
        <v>41.53265998009889</v>
      </c>
      <c r="E94" s="17" t="s">
        <v>63</v>
      </c>
    </row>
    <row r="95" spans="1:5" ht="12.75">
      <c r="A95" s="22" t="s">
        <v>25</v>
      </c>
      <c r="B95" s="22">
        <f>SUM(B90:B94)</f>
        <v>1334</v>
      </c>
      <c r="C95" s="22">
        <f>SUM(C90:C94)</f>
        <v>13495</v>
      </c>
      <c r="D95" s="22">
        <f>SUM(D90:D94)</f>
        <v>481.36198455490813</v>
      </c>
      <c r="E95" s="22" t="s">
        <v>63</v>
      </c>
    </row>
    <row r="96" ht="17.25" customHeight="1"/>
    <row r="97" spans="1:5" ht="41.25" customHeight="1">
      <c r="A97" s="81" t="s">
        <v>68</v>
      </c>
      <c r="B97" s="22">
        <f>SUM(B95,B85,B73,B64,B53,B28,B12)</f>
        <v>10454</v>
      </c>
      <c r="C97" s="22">
        <f>SUM(C95,C85,C76,C76,C73,C64,C53,C28,C12)</f>
        <v>245847</v>
      </c>
      <c r="D97" s="22">
        <f>SUM(D95,D85,D73,D64,D53,D28,D12)</f>
        <v>3710.061984554908</v>
      </c>
      <c r="E97" s="22" t="s">
        <v>70</v>
      </c>
    </row>
    <row r="98" spans="1:5" ht="10.5" customHeight="1">
      <c r="A98" s="82"/>
      <c r="D98" s="85" t="s">
        <v>71</v>
      </c>
      <c r="E98" s="86"/>
    </row>
    <row r="99" ht="12.75">
      <c r="A99" s="83"/>
    </row>
  </sheetData>
  <mergeCells count="25">
    <mergeCell ref="A5:A6"/>
    <mergeCell ref="B5:B6"/>
    <mergeCell ref="C5:C6"/>
    <mergeCell ref="D5:E5"/>
    <mergeCell ref="A15:A16"/>
    <mergeCell ref="B15:B16"/>
    <mergeCell ref="C15:C16"/>
    <mergeCell ref="D15:E15"/>
    <mergeCell ref="A32:A33"/>
    <mergeCell ref="B32:B33"/>
    <mergeCell ref="C32:C33"/>
    <mergeCell ref="D32:E32"/>
    <mergeCell ref="B68:B69"/>
    <mergeCell ref="C68:C69"/>
    <mergeCell ref="D68:E68"/>
    <mergeCell ref="A57:A58"/>
    <mergeCell ref="B57:B58"/>
    <mergeCell ref="C57:C58"/>
    <mergeCell ref="D57:E57"/>
    <mergeCell ref="B88:B89"/>
    <mergeCell ref="C88:C89"/>
    <mergeCell ref="D88:E88"/>
    <mergeCell ref="B80:B81"/>
    <mergeCell ref="C80:C81"/>
    <mergeCell ref="D80:E80"/>
  </mergeCells>
  <printOptions/>
  <pageMargins left="0.75" right="0.75" top="0.53" bottom="1" header="0.43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6" sqref="B26"/>
    </sheetView>
  </sheetViews>
  <sheetFormatPr defaultColWidth="9.140625" defaultRowHeight="12.75"/>
  <cols>
    <col min="1" max="1" width="23.8515625" style="0" customWidth="1"/>
  </cols>
  <sheetData>
    <row r="1" spans="1:6" ht="12.75">
      <c r="A1" s="1"/>
      <c r="B1" s="2" t="s">
        <v>7</v>
      </c>
      <c r="C1" s="35" t="s">
        <v>0</v>
      </c>
      <c r="D1" s="76" t="s">
        <v>11</v>
      </c>
      <c r="E1" s="77"/>
      <c r="F1" s="38"/>
    </row>
    <row r="2" spans="1:6" ht="48">
      <c r="A2" s="3" t="s">
        <v>9</v>
      </c>
      <c r="B2" s="4" t="s">
        <v>6</v>
      </c>
      <c r="C2" s="5" t="s">
        <v>6</v>
      </c>
      <c r="D2" s="6" t="s">
        <v>6</v>
      </c>
      <c r="E2" s="7" t="s">
        <v>10</v>
      </c>
      <c r="F2" s="31" t="s">
        <v>15</v>
      </c>
    </row>
    <row r="3" spans="1:6" ht="12.75">
      <c r="A3" s="11" t="s">
        <v>1</v>
      </c>
      <c r="B3" s="8" t="str">
        <f>+'[1]AE AREA 1'!B8</f>
        <v>44</v>
      </c>
      <c r="C3" s="8" t="str">
        <f>+'[1]AE AREA 1'!B9</f>
        <v>738</v>
      </c>
      <c r="D3" s="9">
        <v>60.3</v>
      </c>
      <c r="E3" s="32">
        <v>14.42</v>
      </c>
      <c r="F3" s="10">
        <f>C3/E3</f>
        <v>51.17891816920943</v>
      </c>
    </row>
    <row r="4" spans="1:6" ht="12.75">
      <c r="A4" s="11" t="s">
        <v>2</v>
      </c>
      <c r="B4" s="8" t="str">
        <f>+'[1]AE AREA 2'!$B$8</f>
        <v>237</v>
      </c>
      <c r="C4" s="8" t="str">
        <f>+'[1]AE AREA 2'!$B$9</f>
        <v>2,201</v>
      </c>
      <c r="D4" s="9">
        <v>204</v>
      </c>
      <c r="E4" s="32">
        <v>99</v>
      </c>
      <c r="F4" s="10">
        <f>C4/E4</f>
        <v>22.232323232323232</v>
      </c>
    </row>
    <row r="5" spans="1:6" ht="12.75">
      <c r="A5" s="11" t="s">
        <v>8</v>
      </c>
      <c r="B5" s="8" t="str">
        <f>+'[1]AE AREA 3'!$B$8</f>
        <v>334</v>
      </c>
      <c r="C5" s="8" t="str">
        <f>+'[1]AE AREA 3'!$B$9</f>
        <v>3,904</v>
      </c>
      <c r="D5" s="9">
        <v>287.5</v>
      </c>
      <c r="E5" s="32">
        <v>232</v>
      </c>
      <c r="F5" s="10">
        <f>C5/E5</f>
        <v>16.82758620689655</v>
      </c>
    </row>
    <row r="6" spans="1:6" ht="12.75">
      <c r="A6" s="11" t="s">
        <v>3</v>
      </c>
      <c r="B6" s="8" t="str">
        <f>+'[1]AE AREA 4'!$B$8</f>
        <v>251</v>
      </c>
      <c r="C6" s="8" t="str">
        <f>+'[1]AE AREA 4'!$B$9</f>
        <v>2,875</v>
      </c>
      <c r="D6" s="9">
        <v>388.6</v>
      </c>
      <c r="E6" s="32">
        <v>261.1</v>
      </c>
      <c r="F6" s="10">
        <f>C6/E6</f>
        <v>11.011106855610876</v>
      </c>
    </row>
    <row r="7" spans="1:6" ht="12.75">
      <c r="A7" s="12" t="s">
        <v>5</v>
      </c>
      <c r="B7" s="13">
        <f>+'[1]AE TOTAL'!B7</f>
        <v>866</v>
      </c>
      <c r="C7" s="13">
        <f>+'[1]AE TOTAL'!B8</f>
        <v>9718</v>
      </c>
      <c r="D7" s="14">
        <f>SUM(D3:D6)</f>
        <v>940.4</v>
      </c>
      <c r="E7" s="39">
        <f>SUM(E3:E6)</f>
        <v>606.52</v>
      </c>
      <c r="F7" s="10">
        <f>C7/E7</f>
        <v>16.022554903383234</v>
      </c>
    </row>
    <row r="8" spans="1:6" ht="12.75">
      <c r="A8" s="33"/>
      <c r="B8" s="34"/>
      <c r="C8" s="33"/>
      <c r="D8" s="33"/>
      <c r="E8" s="33"/>
      <c r="F8" s="40"/>
    </row>
    <row r="9" spans="1:6" ht="12.75">
      <c r="A9" s="37" t="s">
        <v>22</v>
      </c>
      <c r="B9" s="34"/>
      <c r="C9" s="33"/>
      <c r="D9" s="33"/>
      <c r="E9" s="33"/>
      <c r="F9" s="40"/>
    </row>
    <row r="10" spans="1:6" ht="12.75">
      <c r="A10" s="1"/>
      <c r="B10" s="2" t="s">
        <v>7</v>
      </c>
      <c r="C10" s="35" t="s">
        <v>0</v>
      </c>
      <c r="D10" s="78" t="s">
        <v>11</v>
      </c>
      <c r="E10" s="79"/>
      <c r="F10" s="1"/>
    </row>
    <row r="11" spans="1:6" ht="48">
      <c r="A11" s="3" t="s">
        <v>9</v>
      </c>
      <c r="B11" s="4" t="s">
        <v>6</v>
      </c>
      <c r="C11" s="5" t="s">
        <v>6</v>
      </c>
      <c r="D11" s="5" t="s">
        <v>6</v>
      </c>
      <c r="E11" s="7" t="s">
        <v>10</v>
      </c>
      <c r="F11" s="31" t="s">
        <v>15</v>
      </c>
    </row>
    <row r="12" spans="1:6" ht="12.75">
      <c r="A12" s="11" t="s">
        <v>4</v>
      </c>
      <c r="B12" s="8" t="str">
        <f>+'[1]AE SUB AREA 5'!B8</f>
        <v>117</v>
      </c>
      <c r="C12" s="8" t="str">
        <f>+'[1]AE SUB AREA 5'!B9</f>
        <v>1,376</v>
      </c>
      <c r="D12" s="41">
        <v>102.7</v>
      </c>
      <c r="E12" s="32">
        <v>64.2</v>
      </c>
      <c r="F12" s="10">
        <f>C12/E12</f>
        <v>21.43302180685358</v>
      </c>
    </row>
  </sheetData>
  <mergeCells count="2">
    <mergeCell ref="D1:E1"/>
    <mergeCell ref="D10:E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7"/>
  <sheetViews>
    <sheetView workbookViewId="0" topLeftCell="A1">
      <selection activeCell="F4" sqref="F4"/>
    </sheetView>
  </sheetViews>
  <sheetFormatPr defaultColWidth="9.140625" defaultRowHeight="12.75"/>
  <cols>
    <col min="1" max="1" width="13.57421875" style="63" customWidth="1"/>
    <col min="2" max="2" width="17.28125" style="0" customWidth="1"/>
    <col min="3" max="3" width="9.140625" style="59" customWidth="1"/>
  </cols>
  <sheetData>
    <row r="3" ht="12.75">
      <c r="A3" s="63" t="s">
        <v>52</v>
      </c>
    </row>
    <row r="4" spans="1:4" ht="12.75">
      <c r="A4" s="63">
        <v>109.3</v>
      </c>
      <c r="B4" t="s">
        <v>59</v>
      </c>
      <c r="C4" s="59">
        <v>38.4</v>
      </c>
      <c r="D4" s="60">
        <f>SUM(C4/A4)</f>
        <v>0.3513266239707228</v>
      </c>
    </row>
    <row r="5" spans="2:4" ht="12.75">
      <c r="B5" t="s">
        <v>60</v>
      </c>
      <c r="C5" s="59">
        <v>18.4</v>
      </c>
      <c r="D5" s="60">
        <f>SUM(C5/A4)</f>
        <v>0.16834400731930466</v>
      </c>
    </row>
    <row r="6" spans="2:4" ht="12.75">
      <c r="B6" t="s">
        <v>47</v>
      </c>
      <c r="C6" s="59">
        <v>0.569</v>
      </c>
      <c r="D6" s="60">
        <f>SUM(C6/A4)</f>
        <v>0.005205855443732845</v>
      </c>
    </row>
    <row r="7" spans="2:4" ht="12.75">
      <c r="B7" t="s">
        <v>48</v>
      </c>
      <c r="C7" s="59">
        <v>0.47</v>
      </c>
      <c r="D7" s="60">
        <f>SUM(C7/A4)</f>
        <v>0.004300091491308325</v>
      </c>
    </row>
    <row r="8" spans="2:4" ht="12.75">
      <c r="B8" t="s">
        <v>49</v>
      </c>
      <c r="C8" s="59">
        <v>52.56100000000001</v>
      </c>
      <c r="D8" s="60">
        <f>SUM(C8/A4)</f>
        <v>0.48088746569075946</v>
      </c>
    </row>
    <row r="10" spans="2:4" ht="12.75">
      <c r="B10" s="61" t="s">
        <v>56</v>
      </c>
      <c r="C10" s="65">
        <v>56.82</v>
      </c>
      <c r="D10" s="62">
        <f>SUM(C10/A4)</f>
        <v>0.5198536139066788</v>
      </c>
    </row>
    <row r="13" ht="12.75">
      <c r="A13" s="63" t="s">
        <v>50</v>
      </c>
    </row>
    <row r="14" spans="1:4" ht="12.75">
      <c r="A14" s="63">
        <v>620.4</v>
      </c>
      <c r="B14" t="s">
        <v>59</v>
      </c>
      <c r="C14" s="59">
        <v>321.4779637511478</v>
      </c>
      <c r="D14" s="60">
        <f>SUM(C14/A14)</f>
        <v>0.5181785360269952</v>
      </c>
    </row>
    <row r="15" spans="2:4" ht="12.75">
      <c r="B15" t="s">
        <v>60</v>
      </c>
      <c r="C15" s="59">
        <v>2.6167811524334255</v>
      </c>
      <c r="D15" s="60">
        <f>SUM(C15/A14)</f>
        <v>0.00421789354035046</v>
      </c>
    </row>
    <row r="16" spans="2:4" ht="12.75">
      <c r="B16" t="s">
        <v>47</v>
      </c>
      <c r="C16" s="59">
        <v>15.101716850321395</v>
      </c>
      <c r="D16" s="60">
        <v>0.0243501179005922</v>
      </c>
    </row>
    <row r="17" spans="2:4" ht="12.75">
      <c r="B17" t="s">
        <v>48</v>
      </c>
      <c r="C17" s="59">
        <v>181.16057596418733</v>
      </c>
      <c r="D17" s="60">
        <v>0.29210462806242254</v>
      </c>
    </row>
    <row r="18" spans="2:4" ht="12.75">
      <c r="B18" t="s">
        <v>49</v>
      </c>
      <c r="C18" s="59">
        <v>115.92484044995409</v>
      </c>
      <c r="D18" s="60">
        <v>0.18691805445310328</v>
      </c>
    </row>
    <row r="19" ht="12.75">
      <c r="D19" s="60"/>
    </row>
    <row r="20" spans="2:4" ht="12.75">
      <c r="B20" t="s">
        <v>56</v>
      </c>
      <c r="C20" s="59">
        <v>324.1</v>
      </c>
      <c r="D20" s="60">
        <f>SUM(C20/A14)</f>
        <v>0.5224049000644746</v>
      </c>
    </row>
    <row r="22" ht="12.75">
      <c r="A22" s="63" t="s">
        <v>53</v>
      </c>
    </row>
    <row r="23" spans="1:4" ht="12.75">
      <c r="A23" s="63">
        <v>681.5</v>
      </c>
      <c r="B23" t="s">
        <v>54</v>
      </c>
      <c r="C23" s="59">
        <v>398.79076313131316</v>
      </c>
      <c r="D23" s="60">
        <v>0.5851261689640839</v>
      </c>
    </row>
    <row r="24" spans="2:4" ht="12.75">
      <c r="B24" t="s">
        <v>55</v>
      </c>
      <c r="C24" s="59">
        <v>58.649021120293845</v>
      </c>
      <c r="D24" s="60">
        <v>0.08605283826574316</v>
      </c>
    </row>
    <row r="25" spans="2:4" ht="12.75">
      <c r="B25" t="s">
        <v>47</v>
      </c>
      <c r="C25" s="59">
        <v>41.0918796831956</v>
      </c>
      <c r="D25" s="60">
        <v>0.060292103923791654</v>
      </c>
    </row>
    <row r="26" spans="2:4" ht="12.75">
      <c r="B26" t="s">
        <v>48</v>
      </c>
      <c r="C26" s="59">
        <v>79.53081623048668</v>
      </c>
      <c r="D26" s="60">
        <v>0.11669167422568436</v>
      </c>
    </row>
    <row r="27" spans="2:4" ht="12.75">
      <c r="B27" t="s">
        <v>49</v>
      </c>
      <c r="C27" s="59">
        <v>118.50132545913682</v>
      </c>
      <c r="D27" s="60">
        <v>0.1738711951064905</v>
      </c>
    </row>
    <row r="28" ht="12.75">
      <c r="D28" s="60"/>
    </row>
    <row r="29" spans="2:4" ht="12.75">
      <c r="B29" t="s">
        <v>56</v>
      </c>
      <c r="C29" s="59">
        <v>457.439784251607</v>
      </c>
      <c r="D29" s="60">
        <v>0.671179007229827</v>
      </c>
    </row>
    <row r="32" ht="12.75">
      <c r="A32" s="63" t="s">
        <v>51</v>
      </c>
    </row>
    <row r="40" ht="12.75">
      <c r="A40" s="63" t="s">
        <v>57</v>
      </c>
    </row>
    <row r="41" spans="1:4" ht="12.75">
      <c r="A41" s="64">
        <v>573.3</v>
      </c>
      <c r="B41" t="s">
        <v>59</v>
      </c>
      <c r="C41" s="59">
        <v>246.20623899999998</v>
      </c>
      <c r="D41" s="60">
        <v>0.42940524520388995</v>
      </c>
    </row>
    <row r="42" spans="2:4" ht="12.75">
      <c r="B42" t="s">
        <v>60</v>
      </c>
      <c r="C42" s="59">
        <v>199.26932399999998</v>
      </c>
      <c r="D42" s="60">
        <v>0.34754314772757655</v>
      </c>
    </row>
    <row r="43" spans="1:4" ht="12.75">
      <c r="A43" s="64"/>
      <c r="B43" t="s">
        <v>58</v>
      </c>
      <c r="C43" s="59">
        <v>3.566674</v>
      </c>
      <c r="D43" s="60">
        <v>0.0062205917298043655</v>
      </c>
    </row>
    <row r="44" spans="2:4" ht="12.75">
      <c r="B44" t="s">
        <v>48</v>
      </c>
      <c r="C44" s="59">
        <v>11.366358</v>
      </c>
      <c r="D44" s="60">
        <v>0.01982392351327755</v>
      </c>
    </row>
    <row r="45" spans="2:4" ht="12.75">
      <c r="B45" t="s">
        <v>49</v>
      </c>
      <c r="C45" s="59">
        <v>113.0719</v>
      </c>
      <c r="D45" s="60">
        <v>0.19720729340928445</v>
      </c>
    </row>
    <row r="46" ht="12.75">
      <c r="D46" s="60"/>
    </row>
    <row r="47" spans="2:4" ht="12.75">
      <c r="B47" t="s">
        <v>56</v>
      </c>
      <c r="C47" s="59">
        <f>SUM(C41:C42)</f>
        <v>445.47556299999997</v>
      </c>
      <c r="D47" s="60">
        <f>SUM(C47/A41)</f>
        <v>0.7770374376417234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pcuser</cp:lastModifiedBy>
  <cp:lastPrinted>2006-11-13T19:54:08Z</cp:lastPrinted>
  <dcterms:created xsi:type="dcterms:W3CDTF">2006-08-23T16:07:54Z</dcterms:created>
  <dcterms:modified xsi:type="dcterms:W3CDTF">2006-11-13T20:02:57Z</dcterms:modified>
  <cp:category/>
  <cp:version/>
  <cp:contentType/>
  <cp:contentStatus/>
</cp:coreProperties>
</file>